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2141 - VD Bystřička - 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'222141 - VD Bystřička - s...'!$C$125:$K$266</definedName>
    <definedName name="_xlnm.Print_Area" localSheetId="1">'222141 - VD Bystřička - s...'!$C$4:$J$76,'222141 - VD Bystřička - s...'!$C$82:$J$109,'222141 - VD Bystřička - s...'!$C$115:$J$266</definedName>
    <definedName name="_xlnm.Print_Titles" localSheetId="1">'222141 - VD Bystřička - s...'!$125:$125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65"/>
  <c r="BH265"/>
  <c r="BG265"/>
  <c r="BF265"/>
  <c r="T265"/>
  <c r="T264"/>
  <c r="R265"/>
  <c r="R264"/>
  <c r="P265"/>
  <c r="P264"/>
  <c r="BI263"/>
  <c r="BH263"/>
  <c r="BG263"/>
  <c r="BF263"/>
  <c r="T263"/>
  <c r="T262"/>
  <c r="T261"/>
  <c r="R263"/>
  <c r="R262"/>
  <c r="P263"/>
  <c r="P262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T253"/>
  <c r="R254"/>
  <c r="R253"/>
  <c r="P254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38"/>
  <c r="BH238"/>
  <c r="BG238"/>
  <c r="BF238"/>
  <c r="T238"/>
  <c r="R238"/>
  <c r="P238"/>
  <c r="BI226"/>
  <c r="BH226"/>
  <c r="BG226"/>
  <c r="BF226"/>
  <c r="T226"/>
  <c r="R226"/>
  <c r="P226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197"/>
  <c r="BH197"/>
  <c r="BG197"/>
  <c r="BF197"/>
  <c r="T197"/>
  <c r="R197"/>
  <c r="P197"/>
  <c r="BI195"/>
  <c r="BH195"/>
  <c r="BG195"/>
  <c r="BF195"/>
  <c r="T195"/>
  <c r="R195"/>
  <c r="P195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89"/>
  <c r="F89"/>
  <c r="F87"/>
  <c r="E85"/>
  <c r="J22"/>
  <c r="E22"/>
  <c r="J90"/>
  <c r="J21"/>
  <c r="J16"/>
  <c r="E16"/>
  <c r="F90"/>
  <c r="J15"/>
  <c r="J10"/>
  <c r="J120"/>
  <c i="1" r="L90"/>
  <c r="AM90"/>
  <c r="AM89"/>
  <c r="L89"/>
  <c r="AM87"/>
  <c r="L87"/>
  <c r="L85"/>
  <c r="L84"/>
  <c i="2" r="J259"/>
  <c r="J257"/>
  <c r="BK246"/>
  <c r="BK217"/>
  <c r="J197"/>
  <c r="J171"/>
  <c r="BK156"/>
  <c r="BK140"/>
  <c r="BK263"/>
  <c r="BK252"/>
  <c r="BK238"/>
  <c r="BK214"/>
  <c r="BK188"/>
  <c r="J148"/>
  <c r="BK135"/>
  <c r="J254"/>
  <c r="BK220"/>
  <c r="J212"/>
  <c r="BK197"/>
  <c r="J186"/>
  <c r="BK168"/>
  <c r="J150"/>
  <c r="J143"/>
  <c r="BK136"/>
  <c r="J156"/>
  <c r="J260"/>
  <c r="J252"/>
  <c r="J238"/>
  <c r="J208"/>
  <c r="BK186"/>
  <c r="BK165"/>
  <c r="BK153"/>
  <c r="J135"/>
  <c r="BK259"/>
  <c r="BK250"/>
  <c r="J220"/>
  <c r="BK212"/>
  <c r="J195"/>
  <c r="BK162"/>
  <c r="BK134"/>
  <c r="BK256"/>
  <c r="J246"/>
  <c r="BK215"/>
  <c r="BK208"/>
  <c r="J188"/>
  <c r="J169"/>
  <c r="J153"/>
  <c r="J145"/>
  <c r="BK137"/>
  <c r="J137"/>
  <c r="J263"/>
  <c r="BK258"/>
  <c r="J250"/>
  <c r="J226"/>
  <c r="J204"/>
  <c r="J184"/>
  <c r="J162"/>
  <c r="BK145"/>
  <c r="J129"/>
  <c r="J265"/>
  <c r="J258"/>
  <c r="J249"/>
  <c r="J217"/>
  <c r="J207"/>
  <c r="J178"/>
  <c r="J136"/>
  <c r="BK129"/>
  <c r="BK249"/>
  <c r="J214"/>
  <c r="BK207"/>
  <c r="BK195"/>
  <c r="BK178"/>
  <c r="J165"/>
  <c r="BK148"/>
  <c r="J138"/>
  <c i="1" r="AS94"/>
  <c i="2" r="BK150"/>
  <c r="BK265"/>
  <c r="BK254"/>
  <c r="J244"/>
  <c r="BK210"/>
  <c r="J205"/>
  <c r="BK169"/>
  <c r="BK159"/>
  <c r="BK143"/>
  <c r="BK260"/>
  <c r="J256"/>
  <c r="BK244"/>
  <c r="J215"/>
  <c r="BK205"/>
  <c r="J168"/>
  <c r="BK138"/>
  <c r="BK131"/>
  <c r="BK257"/>
  <c r="BK226"/>
  <c r="J210"/>
  <c r="BK204"/>
  <c r="BK184"/>
  <c r="BK171"/>
  <c r="J159"/>
  <c r="J140"/>
  <c r="J134"/>
  <c r="J131"/>
  <c l="1" r="R261"/>
  <c r="BK128"/>
  <c r="BK147"/>
  <c r="J147"/>
  <c r="J97"/>
  <c r="BK152"/>
  <c r="J152"/>
  <c r="J98"/>
  <c r="BK177"/>
  <c r="J177"/>
  <c r="J99"/>
  <c r="BK194"/>
  <c r="J194"/>
  <c r="J100"/>
  <c r="BK203"/>
  <c r="J203"/>
  <c r="J101"/>
  <c r="BK206"/>
  <c r="J206"/>
  <c r="J102"/>
  <c r="T248"/>
  <c r="BK255"/>
  <c r="J255"/>
  <c r="J105"/>
  <c r="R128"/>
  <c r="T147"/>
  <c r="R152"/>
  <c r="T177"/>
  <c r="T194"/>
  <c r="T203"/>
  <c r="T206"/>
  <c r="R248"/>
  <c r="R255"/>
  <c r="P128"/>
  <c r="R147"/>
  <c r="T152"/>
  <c r="R177"/>
  <c r="R194"/>
  <c r="R203"/>
  <c r="R206"/>
  <c r="P248"/>
  <c r="T255"/>
  <c r="T128"/>
  <c r="T127"/>
  <c r="T126"/>
  <c r="P147"/>
  <c r="P152"/>
  <c r="P177"/>
  <c r="P194"/>
  <c r="P203"/>
  <c r="P206"/>
  <c r="BK248"/>
  <c r="J248"/>
  <c r="J103"/>
  <c r="P255"/>
  <c r="BK264"/>
  <c r="J264"/>
  <c r="J108"/>
  <c r="BK253"/>
  <c r="J253"/>
  <c r="J104"/>
  <c r="BK262"/>
  <c r="J262"/>
  <c r="J107"/>
  <c r="F123"/>
  <c r="BE134"/>
  <c r="BE138"/>
  <c r="BE140"/>
  <c r="BE153"/>
  <c r="BE156"/>
  <c r="J87"/>
  <c r="J123"/>
  <c r="BE145"/>
  <c r="BE159"/>
  <c r="BE162"/>
  <c r="BE165"/>
  <c r="BE169"/>
  <c r="BE178"/>
  <c r="BE197"/>
  <c r="BE214"/>
  <c r="BE220"/>
  <c r="BE226"/>
  <c r="BE244"/>
  <c r="BE252"/>
  <c r="BE259"/>
  <c r="BE136"/>
  <c r="BE137"/>
  <c r="BE143"/>
  <c r="BE150"/>
  <c r="BE168"/>
  <c r="BE186"/>
  <c r="BE204"/>
  <c r="BE210"/>
  <c r="BE217"/>
  <c r="BE246"/>
  <c r="BE249"/>
  <c r="BE254"/>
  <c r="BE256"/>
  <c r="BE258"/>
  <c r="BE260"/>
  <c r="BE263"/>
  <c r="BE129"/>
  <c r="BE131"/>
  <c r="BE135"/>
  <c r="BE148"/>
  <c r="BE171"/>
  <c r="BE184"/>
  <c r="BE188"/>
  <c r="BE195"/>
  <c r="BE205"/>
  <c r="BE207"/>
  <c r="BE208"/>
  <c r="BE212"/>
  <c r="BE215"/>
  <c r="BE238"/>
  <c r="BE250"/>
  <c r="BE257"/>
  <c r="BE265"/>
  <c r="F32"/>
  <c i="1" r="BA95"/>
  <c r="BA94"/>
  <c r="W30"/>
  <c i="2" r="J32"/>
  <c i="1" r="AW95"/>
  <c i="2" r="F35"/>
  <c i="1" r="BD95"/>
  <c r="BD94"/>
  <c r="W33"/>
  <c i="2" r="F33"/>
  <c i="1" r="BB95"/>
  <c r="BB94"/>
  <c r="AX94"/>
  <c i="2" r="F34"/>
  <c i="1" r="BC95"/>
  <c r="BC94"/>
  <c r="W32"/>
  <c i="2" l="1" r="P127"/>
  <c r="P126"/>
  <c i="1" r="AU95"/>
  <c i="2" r="R127"/>
  <c r="R126"/>
  <c r="BK127"/>
  <c r="J127"/>
  <c r="J95"/>
  <c r="J128"/>
  <c r="J96"/>
  <c r="BK261"/>
  <c r="J261"/>
  <c r="J106"/>
  <c i="1" r="AU94"/>
  <c r="AY94"/>
  <c i="2" r="J31"/>
  <c i="1" r="AV95"/>
  <c r="AT95"/>
  <c r="W31"/>
  <c i="2" r="F31"/>
  <c i="1" r="AZ95"/>
  <c r="AZ94"/>
  <c r="AV94"/>
  <c r="AK29"/>
  <c r="AW94"/>
  <c r="AK30"/>
  <c i="2" l="1" r="BK126"/>
  <c r="J126"/>
  <c r="J28"/>
  <c i="1" r="AG95"/>
  <c r="AG94"/>
  <c r="AK26"/>
  <c r="AK35"/>
  <c r="W29"/>
  <c r="AT94"/>
  <c r="AN94"/>
  <c i="2" l="1" r="J37"/>
  <c r="J94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<sst xmlns="http://schemas.openxmlformats.org/spreadsheetml/2006/main">
  <si>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</si>
  <si>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</si>
  <si>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</si>
  <si>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</si>
  <si>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</si>
  <si>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{98f99642-5883-448c-bdf9-6f581b19389e}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</si>
  <si>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</si>
  <si>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</si>
  <si>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</si>
  <si>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</si>
  <si>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</si>
  <si>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</si>
  <si>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</si>
  <si>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</si>
  <si>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222141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</si>
  <si>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</si>
  <si>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</si>
  <si>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Bystřička - stupeň u LG, oprava</t>
  </si>
  <si>
    <t>KSO:</t>
  </si>
  <si>
    <t>CC-CZ:</t>
  </si>
  <si>
    <t>Místo:</t>
  </si>
  <si>
    <t>k.ú. Malá Bystřice</t>
  </si>
  <si>
    <t>Datum:</t>
  </si>
  <si>
    <t>12. 8. 2021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</si>
  <si>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</si>
  <si>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</si>
  <si>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</si>
  <si>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</si>
  <si>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</si>
  <si>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</si>
  <si>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</si>
  <si>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</si>
  <si>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</si>
  <si>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</si>
  <si>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</si>
  <si>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</si>
  <si>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</si>
  <si>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</si>
  <si>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</si>
  <si>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</si>
  <si>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</si>
  <si>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</si>
  <si>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</si>
  <si>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</si>
  <si>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</si>
  <si>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</si>
  <si>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</si>
  <si>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</si>
  <si>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</si>
  <si>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</si>
  <si>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</si>
  <si>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</si>
  <si>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</si>
  <si>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</si>
  <si>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</si>
  <si>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</si>
  <si>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</si>
  <si>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</si>
  <si>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</si>
  <si>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</si>
  <si>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</si>
  <si>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</si>
  <si>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</si>
  <si>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</si>
  <si>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</si>
  <si>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</si>
  <si>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</si>
  <si>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</si>
  <si>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</si>
  <si>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</si>
  <si>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</si>
  <si>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</si>
  <si>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</si>
  <si>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</si>
  <si>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</si>
  <si>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</si>
  <si>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</si>
  <si>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</si>
  <si>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</si>
  <si>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</si>
  <si>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</si>
  <si>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</si>
  <si>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</si>
  <si>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</si>
  <si>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</si>
  <si>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</si>
  <si>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</si>
  <si>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</si>
  <si>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</si>
  <si>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</si>
  <si>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</si>
  <si>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</si>
  <si>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</si>
  <si>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</si>
  <si>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</si>
  <si>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</si>
  <si>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</si>
  <si>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</si>
  <si>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</si>
  <si>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</si>
  <si>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</si>
  <si>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</si>
  <si>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</si>
  <si>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</si>
  <si>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</si>
  <si>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</si>
  <si>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</si>
  <si>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</si>
  <si>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</si>
  <si>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</si>
  <si>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</si>
  <si>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</si>
  <si>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</si>
  <si>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</si>
  <si>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</si>
  <si>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</si>
  <si>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</si>
  <si>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</si>
  <si>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</si>
  <si>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</si>
  <si>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</si>
  <si>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</si>
  <si>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</si>
  <si>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</si>
  <si>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</si>
  <si>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 xml:space="preserve">Rozebírání zpevněných ploch  s přemístěním na skládku na vzdálenost do 20 m nebo s naložením na dopravní prostředek ze silničních panelů</t>
  </si>
  <si>
    <t>m2</t>
  </si>
  <si>
    <t>4</t>
  </si>
  <si>
    <t>2041499230</t>
  </si>
  <si>
    <t>P</t>
  </si>
  <si>
    <t>Poznámka k položce:_x000d_
vč. odstranění a likvidace podsypu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</si>
  <si>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</si>
  <si>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</si>
  <si>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</si>
  <si>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469793213</t>
  </si>
  <si>
    <t>Poznámka k položce:_x000d_
destabilizované části navazující na poškození</t>
  </si>
  <si>
    <t>VV</t>
  </si>
  <si>
    <t>(18,75+40)*0,3*0,1</t>
  </si>
  <si>
    <t>3</t>
  </si>
  <si>
    <t>114203202</t>
  </si>
  <si>
    <t>Očištění lomového kamene nebo betonových tvárnic získaných při rozebrání dlažeb, záhozů, rovnanin a soustřeďovacích staveb od malty</t>
  </si>
  <si>
    <t>-1661967736</t>
  </si>
  <si>
    <t>115001106</t>
  </si>
  <si>
    <t>Převedení vody potrubím průměru DN přes 600 do 900</t>
  </si>
  <si>
    <t>m</t>
  </si>
  <si>
    <t>-1646889672</t>
  </si>
  <si>
    <t>5</t>
  </si>
  <si>
    <t>115101201</t>
  </si>
  <si>
    <t>Čerpání vody na dopravní výšku do 10 m s uvažovaným průměrným přítokem do 500 l/min</t>
  </si>
  <si>
    <t>hod</t>
  </si>
  <si>
    <t>1492606816</t>
  </si>
  <si>
    <t>6</t>
  </si>
  <si>
    <t>115101301</t>
  </si>
  <si>
    <t>Pohotovost záložní čerpací soupravy pro dopravní výšku do 10 m s uvažovaným průměrným přítokem do 500 l/min</t>
  </si>
  <si>
    <t>den</t>
  </si>
  <si>
    <t>-1233229817</t>
  </si>
  <si>
    <t>7</t>
  </si>
  <si>
    <t>124253100</t>
  </si>
  <si>
    <t>Vykopávky pro koryta vodotečí strojně v hornině třídy těžitelnosti I skupiny 3 do 100 m3</t>
  </si>
  <si>
    <t>-358924139</t>
  </si>
  <si>
    <t>(12,5*1,25+2*5,05*0,5)*1/2</t>
  </si>
  <si>
    <t>8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</si>
  <si>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</si>
  <si>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</si>
  <si>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-1652670452</t>
  </si>
  <si>
    <t>Poznámka k položce:_x000d_
sediment je možno využít na povrchu terénu, popř. uložit na skládku skupiny S - ostatní odpad</t>
  </si>
  <si>
    <t>(12+13)/2*6*0,1</t>
  </si>
  <si>
    <t>9</t>
  </si>
  <si>
    <t>162751117R</t>
  </si>
  <si>
    <t>Vodorovné přemístění výkopku nebo sypaniny po suchu na obvyklém dopravním prostředku, bez naložení výkopku, avšak se složením bez rozhrnutí z horniny třídy těžitelnosti I skupiny 1 až 3, vč. likvidace dle zákona o odpadech, příp. poplatku za uložení</t>
  </si>
  <si>
    <t>-1432385499</t>
  </si>
  <si>
    <t>10,338+7,5</t>
  </si>
  <si>
    <t>10</t>
  </si>
  <si>
    <t>171153101R</t>
  </si>
  <si>
    <t>Zřízení a odstranění zemních hrázek na začátku a konci úseku při převádění vody v korytě zřízené z nezávadné zeminy, pytlů s pískem apod.</t>
  </si>
  <si>
    <t>ks</t>
  </si>
  <si>
    <t>978669283</t>
  </si>
  <si>
    <t>Poznámka k položce:_x000d_
cca 2 × 30 m3 dle aktuálního průtoku</t>
  </si>
  <si>
    <t>Zakládání</t>
  </si>
  <si>
    <t>11</t>
  </si>
  <si>
    <t>291211111</t>
  </si>
  <si>
    <t xml:space="preserve">Zřízení zpevněné plochy ze silničních panelů  osazených do lože tl. 50 mm z kameniva</t>
  </si>
  <si>
    <t>-1994025345</t>
  </si>
  <si>
    <t>3*2</t>
  </si>
  <si>
    <t>12</t>
  </si>
  <si>
    <t>M</t>
  </si>
  <si>
    <t>59381009</t>
  </si>
  <si>
    <t>panel silniční 3,00x1,00x0,15m</t>
  </si>
  <si>
    <t>kus</t>
  </si>
  <si>
    <t>-614215739</t>
  </si>
  <si>
    <t>8*0,25 'Přepočtené koeficientem množství</t>
  </si>
  <si>
    <t>Svislé a kompletní konstrukce</t>
  </si>
  <si>
    <t>13</t>
  </si>
  <si>
    <t>321212345</t>
  </si>
  <si>
    <t xml:space="preserve">Oprava zdiva nadzákladového z lomového kamene vodních staveb 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</si>
  <si>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-1189934021</t>
  </si>
  <si>
    <t>Poznámka k položce:_x000d_
nahrazení jednotlivých chybějících, nebo poškozených kamenů</t>
  </si>
  <si>
    <t>1,4*0,2</t>
  </si>
  <si>
    <t>14</t>
  </si>
  <si>
    <t>321212345R</t>
  </si>
  <si>
    <t>-883299653</t>
  </si>
  <si>
    <t>Poznámka k položce:_x000d_
na expanzní maltu</t>
  </si>
  <si>
    <t>1,5*2*0,2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</si>
  <si>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</si>
  <si>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</si>
  <si>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771272152</t>
  </si>
  <si>
    <t>kaverna v PB zdi</t>
  </si>
  <si>
    <t>16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</si>
  <si>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</si>
  <si>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</si>
  <si>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1240795164</t>
  </si>
  <si>
    <t>přelivná plocha</t>
  </si>
  <si>
    <t>3,5*1,5*0,3</t>
  </si>
  <si>
    <t>17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</si>
  <si>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</si>
  <si>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</si>
  <si>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-1866984851</t>
  </si>
  <si>
    <t>šikmá část přelivné plochy</t>
  </si>
  <si>
    <t>3,5*0,7</t>
  </si>
  <si>
    <t>18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</si>
  <si>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</si>
  <si>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</si>
  <si>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1915508202</t>
  </si>
  <si>
    <t>19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</si>
  <si>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</si>
  <si>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</si>
  <si>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t</t>
  </si>
  <si>
    <t>-253263019</t>
  </si>
  <si>
    <t>3,5*1,5*1,15*0,00445</t>
  </si>
  <si>
    <t>20</t>
  </si>
  <si>
    <t>R32</t>
  </si>
  <si>
    <t>Vyvrtání otvoru hl. 250 mm pro bet. trn D10 mm, osazení trnu dl. 400 mm vč. materiálu, uchycení na chem. kotvu</t>
  </si>
  <si>
    <t>-454775150</t>
  </si>
  <si>
    <t>závěrečný práh vývaru</t>
  </si>
  <si>
    <t>42</t>
  </si>
  <si>
    <t>Součet</t>
  </si>
  <si>
    <t>Vodorovné konstrukce</t>
  </si>
  <si>
    <t>457312813</t>
  </si>
  <si>
    <t>Těsnicí nebo opevňovací vrstva z prostého betonu pro prostředí s mrazovými cykly tř. C 25/30, tl. vrstvy 200 mm</t>
  </si>
  <si>
    <t>873250178</t>
  </si>
  <si>
    <t>vývar</t>
  </si>
  <si>
    <t>(12+13)/2*6*0,25</t>
  </si>
  <si>
    <t>dlažba v úrovni dna</t>
  </si>
  <si>
    <t>12*5*2/3</t>
  </si>
  <si>
    <t>22</t>
  </si>
  <si>
    <t>462512370</t>
  </si>
  <si>
    <t xml:space="preserve">Zához z lomového kamene neupraveného záhozového  s proštěrkováním z terénu, hmotnosti jednotlivých kamenů přes 200 do 500 kg</t>
  </si>
  <si>
    <t>592647451</t>
  </si>
  <si>
    <t>12,5*1,25*1+2*5,05*0,5*1</t>
  </si>
  <si>
    <t>23</t>
  </si>
  <si>
    <t>462519003</t>
  </si>
  <si>
    <t xml:space="preserve">Zához z lomového kamene neupraveného záhozového  Příplatek k cenám za urovnání viditelných ploch záhozu z kamene, hmotnosti jednotlivých kamenů přes 200 do 500 kg</t>
  </si>
  <si>
    <t>-1914853853</t>
  </si>
  <si>
    <t>12,5*1,5+2*5,05*0,5</t>
  </si>
  <si>
    <t>24</t>
  </si>
  <si>
    <t>465513127</t>
  </si>
  <si>
    <t xml:space="preserve">Dlažba z lomového kamene lomařsky upraveného  na cementovou maltu, s vyspárováním cementovou maltou, tl. kamene 200 mm</t>
  </si>
  <si>
    <t>592475051</t>
  </si>
  <si>
    <t xml:space="preserve">(12+13)/2*6*0,25 </t>
  </si>
  <si>
    <t>Úpravy povrchů, podlahy a osazování výplní</t>
  </si>
  <si>
    <t>25</t>
  </si>
  <si>
    <t>628635552</t>
  </si>
  <si>
    <t xml:space="preserve">Vyplnění spár dosavadních konstrukcí zdiva  cementovou maltou s vyčištěním spár hloubky přes 70 do 120 mm, zdiva z lomového kamene s vyspárováním</t>
  </si>
  <si>
    <t>-1999955228</t>
  </si>
  <si>
    <t>(2*5*5,35 + 2*2,3 + 2*0,6*2,45 + (2,45+1,5)/2*6,65 + 2,45/2*5,6)* 0,25</t>
  </si>
  <si>
    <t>26</t>
  </si>
  <si>
    <t>636195212</t>
  </si>
  <si>
    <t xml:space="preserve">Vyplnění spár dosavadních dlažeb  cementovou maltou s vyčištěním spár na hloubky do 70 mm dlažby z lomového kamene s vyspárováním</t>
  </si>
  <si>
    <t>16426172</t>
  </si>
  <si>
    <t>(12+13)/2*6*0,75</t>
  </si>
  <si>
    <t>12*5*1/3</t>
  </si>
  <si>
    <t>Trubní vedení</t>
  </si>
  <si>
    <t>27</t>
  </si>
  <si>
    <t>862218111R</t>
  </si>
  <si>
    <t>Drenáže z trub ocelových bezešvých DN 32 mm vč. zařezání přesahu</t>
  </si>
  <si>
    <t>-900329034</t>
  </si>
  <si>
    <t>28</t>
  </si>
  <si>
    <t>R86</t>
  </si>
  <si>
    <t>Pěnová izolace plynovodního potrubí DN200 v prostupu zdí z důvodu dilatace</t>
  </si>
  <si>
    <t>-1427391471</t>
  </si>
  <si>
    <t>Ostatní konstrukce a práce, bourání</t>
  </si>
  <si>
    <t>29</t>
  </si>
  <si>
    <t>938903111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</si>
  <si>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</si>
  <si>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-188203561</t>
  </si>
  <si>
    <t>30</t>
  </si>
  <si>
    <t>938903211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</si>
  <si>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</si>
  <si>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-2017428631</t>
  </si>
  <si>
    <t>(2*5*5,35 + 2*2,3 + 2*0,6*2,45 + (2,45+1,5)/2*6,65 + 2,45/2*5,6 )*0,25</t>
  </si>
  <si>
    <t>31</t>
  </si>
  <si>
    <t>941111111</t>
  </si>
  <si>
    <t xml:space="preserve">Montáž lešení řadového trubkového lehkého pracovního s podlahami  s provozním zatížením tř. 3 do 200 kg/m2 šířky tř. W06 od 0,6 do 0,9 m, výšky do 10 m</t>
  </si>
  <si>
    <t>846029912</t>
  </si>
  <si>
    <t>2*(4,8+1,6+2)*(4,2+2,1)/2</t>
  </si>
  <si>
    <t>32</t>
  </si>
  <si>
    <t>941111211</t>
  </si>
  <si>
    <t xml:space="preserve">Montáž lešení řadového trubkového lehkého pracovního s podlahami  s provozním zatížením tř. 3 do 200 kg/m2 Příplatek za první a každý další den použití lešení k ceně -1111</t>
  </si>
  <si>
    <t>408903347</t>
  </si>
  <si>
    <t>15,120*30</t>
  </si>
  <si>
    <t>33</t>
  </si>
  <si>
    <t>941111811</t>
  </si>
  <si>
    <t xml:space="preserve">Demontáž lešení řadového trubkového lehkého pracovního s podlahami  s provozním zatížením tř. 3 do 200 kg/m2 šířky tř. W06 od 0,6 do 0,9 m, výšky do 10 m</t>
  </si>
  <si>
    <t>28869970</t>
  </si>
  <si>
    <t>34</t>
  </si>
  <si>
    <t>967042714</t>
  </si>
  <si>
    <t xml:space="preserve">Odsekání zdiva z kamene nebo betonu  plošné, tl. do 300 mm</t>
  </si>
  <si>
    <t>-688620088</t>
  </si>
  <si>
    <t>1,5*0,3 + 1,4/2</t>
  </si>
  <si>
    <t>35</t>
  </si>
  <si>
    <t>977151113</t>
  </si>
  <si>
    <t>Jádrové vrty diamantovými korunkami do stavebních materiálů (železobetonu, betonu, cihel, obkladů, dlažeb, kamene) průměru přes 40 do 50 mm</t>
  </si>
  <si>
    <t>-1741010485</t>
  </si>
  <si>
    <t>Poznámka k položce:_x000d_
pro vsazení drenážních trubek</t>
  </si>
  <si>
    <t>3*0,5</t>
  </si>
  <si>
    <t>36</t>
  </si>
  <si>
    <t>985111232</t>
  </si>
  <si>
    <t>Odsekání vrstev betonu rubu kleneb a podlah, tloušťka odsekané vrstvy přes 80 do 100 mm</t>
  </si>
  <si>
    <t>1062354920</t>
  </si>
  <si>
    <t>3,5*1,5</t>
  </si>
  <si>
    <t>dlažba</t>
  </si>
  <si>
    <t>((12+13)/2*6*0,25+12*5*2/3)*0,9</t>
  </si>
  <si>
    <t>37</t>
  </si>
  <si>
    <t>985131111</t>
  </si>
  <si>
    <t>Očištění ploch stěn, rubu kleneb a podlah tlakovou vodou</t>
  </si>
  <si>
    <t>-1523566377</t>
  </si>
  <si>
    <t>zdivo</t>
  </si>
  <si>
    <t>2*5*5,35+2*2,3+2*0,6*2,45+(2,45+1,5)/2*6,65+2,45/2*5,6</t>
  </si>
  <si>
    <t>20,258</t>
  </si>
  <si>
    <t>kaverna</t>
  </si>
  <si>
    <t>1,5*1</t>
  </si>
  <si>
    <t>(12+13)/2*6+12*5</t>
  </si>
  <si>
    <t>76,25</t>
  </si>
  <si>
    <t>38</t>
  </si>
  <si>
    <t>985323111</t>
  </si>
  <si>
    <t>Spojovací můstek reprofilovaného betonu na cementové bázi, tloušťky 1 mm</t>
  </si>
  <si>
    <t>-310276767</t>
  </si>
  <si>
    <t>18,75+40</t>
  </si>
  <si>
    <t>39</t>
  </si>
  <si>
    <t>985323211</t>
  </si>
  <si>
    <t>Spojovací můstek reprofilovaného betonu na epoxidové bázi, tloušťky 1 mm</t>
  </si>
  <si>
    <t>7769132</t>
  </si>
  <si>
    <t xml:space="preserve">1,5 * 1 + (2*1,5 + 2*1) * 0,2 </t>
  </si>
  <si>
    <t>40</t>
  </si>
  <si>
    <t>985323912</t>
  </si>
  <si>
    <t>Spojovací můstek reprofilovaného betonu Příplatek k cenám za plochu do 10 m2 jednotlivě</t>
  </si>
  <si>
    <t>287365536</t>
  </si>
  <si>
    <t>5,25+2,5</t>
  </si>
  <si>
    <t>997</t>
  </si>
  <si>
    <t>Přesun sutě</t>
  </si>
  <si>
    <t>41</t>
  </si>
  <si>
    <t>997013501</t>
  </si>
  <si>
    <t xml:space="preserve">Odvoz suti a vybouraných hmot na skládku nebo meziskládku  se složením, na vzdálenost do 1 km</t>
  </si>
  <si>
    <t>-483231922</t>
  </si>
  <si>
    <t>997013509</t>
  </si>
  <si>
    <t xml:space="preserve">Odvoz suti a vybouraných hmot na skládku nebo meziskládku  se složením, na vzdálenost Příplatek k ceně za každý další i započatý 1 km přes 1 km</t>
  </si>
  <si>
    <t>1315321677</t>
  </si>
  <si>
    <t>22,086*18</t>
  </si>
  <si>
    <t>43</t>
  </si>
  <si>
    <t>997013601</t>
  </si>
  <si>
    <t>Poplatek za uložení stavebního odpadu na skládce (skládkovné) z prostého betonu zatříděného do Katalogu odpadů pod kódem 17 01 01</t>
  </si>
  <si>
    <t>825612595</t>
  </si>
  <si>
    <t>998</t>
  </si>
  <si>
    <t>Přesun hmot</t>
  </si>
  <si>
    <t>44</t>
  </si>
  <si>
    <t>998323011</t>
  </si>
  <si>
    <t xml:space="preserve">Přesun hmot pro jezy a stupně  dopravní vzdálenost do 500 m</t>
  </si>
  <si>
    <t>652812116</t>
  </si>
  <si>
    <t>OST</t>
  </si>
  <si>
    <t>Ostatní</t>
  </si>
  <si>
    <t>45</t>
  </si>
  <si>
    <t>R10</t>
  </si>
  <si>
    <t>Odvoz a likvidace veškerých odpadů vzniklých v rámci stavby v souladu se zákonem č. 541/2020 Sb., o odpadech vč. poplatků</t>
  </si>
  <si>
    <t>soubor</t>
  </si>
  <si>
    <t>512</t>
  </si>
  <si>
    <t>872898094</t>
  </si>
  <si>
    <t>46</t>
  </si>
  <si>
    <t>R3</t>
  </si>
  <si>
    <t>Odlov a záchranný transfer ryb a vodních živočichů</t>
  </si>
  <si>
    <t>-1647180292</t>
  </si>
  <si>
    <t>47</t>
  </si>
  <si>
    <t>R5</t>
  </si>
  <si>
    <t xml:space="preserve">Dopravní značení vč. projednání + průběžné čištění komunikací </t>
  </si>
  <si>
    <t>1382318528</t>
  </si>
  <si>
    <t>48</t>
  </si>
  <si>
    <t>R8</t>
  </si>
  <si>
    <t>Uvedení zatravněných příjezdových ploch do původního stavu - urovnání a osetí vyjetých kolejí, pole dle vyjádření vlastníka</t>
  </si>
  <si>
    <t>931816693</t>
  </si>
  <si>
    <t>49</t>
  </si>
  <si>
    <t>R9</t>
  </si>
  <si>
    <t>Uvedení zpevněných příjezdových ploch a komunikací do původního stavu, např. vyspravení výtluků</t>
  </si>
  <si>
    <t>1530617227</t>
  </si>
  <si>
    <t>VRN</t>
  </si>
  <si>
    <t>Vedlejší rozpočtové náklady</t>
  </si>
  <si>
    <t>VRN1</t>
  </si>
  <si>
    <t>Průzkumné, geodetické a projektové práce</t>
  </si>
  <si>
    <t>50</t>
  </si>
  <si>
    <t>013254000</t>
  </si>
  <si>
    <t>Dokumentace skutečného provedení stavby</t>
  </si>
  <si>
    <t>1024</t>
  </si>
  <si>
    <t>1300929231</t>
  </si>
  <si>
    <t>VRN3</t>
  </si>
  <si>
    <t>Zařízení staveniště</t>
  </si>
  <si>
    <t>51</t>
  </si>
  <si>
    <t>030001000</t>
  </si>
  <si>
    <t>-1183394409</t>
  </si>
  <si>
    <t>Poznámka k položce:_x000d_
veškeré náklady spojené s vybudováním, provozem a odstraněním zařízení staveniště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</si>
</sst>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222141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VD Bystřička - stupeň u LG,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Malá Bystřice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12. 8. 2021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PM - Ing. Šefčíková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'222141 - VD Bystřička - s...'!J28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'222141 - VD Bystřička - s...'!P126</f>
        <v>0</v>
      </c>
      <c r="AV95" s="127">
        <f>'222141 - VD Bystřička - s...'!J31</f>
        <v>0</v>
      </c>
      <c r="AW95" s="127">
        <f>'222141 - VD Bystřička - s...'!J32</f>
        <v>0</v>
      </c>
      <c r="AX95" s="127">
        <f>'222141 - VD Bystřička - s...'!J33</f>
        <v>0</v>
      </c>
      <c r="AY95" s="127">
        <f>'222141 - VD Bystřička - s...'!J34</f>
        <v>0</v>
      </c>
      <c r="AZ95" s="127">
        <f>'222141 - VD Bystřička - s...'!F31</f>
        <v>0</v>
      </c>
      <c r="BA95" s="127">
        <f>'222141 - VD Bystřička - s...'!F32</f>
        <v>0</v>
      </c>
      <c r="BB95" s="127">
        <f>'222141 - VD Bystřička - s...'!F33</f>
        <v>0</v>
      </c>
      <c r="BC95" s="127">
        <f>'222141 - VD Bystřička - s...'!F34</f>
        <v>0</v>
      </c>
      <c r="BD95" s="129">
        <f>'222141 - VD Bystřička - s...'!F35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Qi0BSD9KaDexfo5/wXMm4EVUbInwT/bbSSmpUP/VsewnnV3Lp6TIGMAd21mePPhcdMpy3POoYeOE1JMZRdJkCg==" hashValue="TNWmpNGasbKtxUktwIDulNahF/fulq6xipsBBwNykxJyvOR6C0OnSjGVyneB420H80zJOgEfmVEVa/d99VY4p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2141 - VD Bystřička -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12. 8. 2021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33</v>
      </c>
      <c r="F19" s="38"/>
      <c r="G19" s="38"/>
      <c r="H19" s="38"/>
      <c r="I19" s="135" t="s">
        <v>28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28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ROUND((SUM(BE126:BE266)),  2)</f>
        <v>0</v>
      </c>
      <c r="G31" s="38"/>
      <c r="H31" s="38"/>
      <c r="I31" s="149">
        <v>0.20999999999999999</v>
      </c>
      <c r="J31" s="148">
        <f>ROUND(((SUM(BE126:BE266))*I31),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ROUND((SUM(BF126:BF266)),  2)</f>
        <v>0</v>
      </c>
      <c r="G32" s="38"/>
      <c r="H32" s="38"/>
      <c r="I32" s="149">
        <v>0.14999999999999999</v>
      </c>
      <c r="J32" s="148">
        <f>ROUND(((SUM(BF126:BF266))*I32),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ROUND((SUM(BG126:BG266)),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ROUND((SUM(BH126:BH266)),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ROUND((SUM(BI126:BI266)),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VD Bystřička - stupeň u LG, oprava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k.ú. Malá Bystřice</v>
      </c>
      <c r="G87" s="40"/>
      <c r="H87" s="40"/>
      <c r="I87" s="32" t="s">
        <v>22</v>
      </c>
      <c r="J87" s="79" t="str">
        <f>IF(J10="","",J10)</f>
        <v>12. 8. 2021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Povodí Moravy, s.p.</v>
      </c>
      <c r="G89" s="40"/>
      <c r="H89" s="40"/>
      <c r="I89" s="32" t="s">
        <v>32</v>
      </c>
      <c r="J89" s="36" t="str">
        <f>E19</f>
        <v>PM - Ing. Šefčíková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J127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J128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J147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J152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J177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J194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J203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J206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100</v>
      </c>
      <c r="E103" s="181"/>
      <c r="F103" s="181"/>
      <c r="G103" s="181"/>
      <c r="H103" s="181"/>
      <c r="I103" s="181"/>
      <c r="J103" s="182">
        <f>J248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J253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102</v>
      </c>
      <c r="E105" s="175"/>
      <c r="F105" s="175"/>
      <c r="G105" s="175"/>
      <c r="H105" s="175"/>
      <c r="I105" s="175"/>
      <c r="J105" s="176">
        <f>J255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2"/>
      <c r="C106" s="173"/>
      <c r="D106" s="174" t="s">
        <v>103</v>
      </c>
      <c r="E106" s="175"/>
      <c r="F106" s="175"/>
      <c r="G106" s="175"/>
      <c r="H106" s="175"/>
      <c r="I106" s="175"/>
      <c r="J106" s="176">
        <f>J261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J262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J264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E7</f>
        <v>VD Bystřička - stupeň u LG, oprava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>k.ú. Malá Bystřice</v>
      </c>
      <c r="G120" s="40"/>
      <c r="H120" s="40"/>
      <c r="I120" s="32" t="s">
        <v>22</v>
      </c>
      <c r="J120" s="79" t="str">
        <f>IF(J10="","",J10)</f>
        <v>12. 8. 2021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E13</f>
        <v>Povodí Moravy, s.p.</v>
      </c>
      <c r="G122" s="40"/>
      <c r="H122" s="40"/>
      <c r="I122" s="32" t="s">
        <v>32</v>
      </c>
      <c r="J122" s="36" t="str">
        <f>E19</f>
        <v>PM - Ing. Šefčíková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IF(E16="","",E16)</f>
        <v>Vyplň údaj</v>
      </c>
      <c r="G123" s="40"/>
      <c r="H123" s="40"/>
      <c r="I123" s="32" t="s">
        <v>35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4"/>
      <c r="B125" s="185"/>
      <c r="C125" s="186" t="s">
        <v>107</v>
      </c>
      <c r="D125" s="187" t="s">
        <v>63</v>
      </c>
      <c r="E125" s="187" t="s">
        <v>59</v>
      </c>
      <c r="F125" s="187" t="s">
        <v>60</v>
      </c>
      <c r="G125" s="187" t="s">
        <v>108</v>
      </c>
      <c r="H125" s="187" t="s">
        <v>109</v>
      </c>
      <c r="I125" s="187" t="s">
        <v>110</v>
      </c>
      <c r="J125" s="188" t="s">
        <v>89</v>
      </c>
      <c r="K125" s="189" t="s">
        <v>111</v>
      </c>
      <c r="L125" s="190"/>
      <c r="M125" s="100" t="s">
        <v>1</v>
      </c>
      <c r="N125" s="101" t="s">
        <v>42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P127+P255+P261</f>
        <v>0</v>
      </c>
      <c r="Q126" s="104"/>
      <c r="R126" s="193">
        <f>R127+R255+R261</f>
        <v>107.26029063</v>
      </c>
      <c r="S126" s="104"/>
      <c r="T126" s="194">
        <f>T127+T255+T261</f>
        <v>27.565597840000002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91</v>
      </c>
      <c r="BK126" s="195">
        <f>BK127+BK255+BK261</f>
        <v>0</v>
      </c>
    </row>
    <row r="127" s="12" customFormat="1" ht="25.92" customHeight="1">
      <c r="A127" s="12"/>
      <c r="B127" s="196"/>
      <c r="C127" s="197"/>
      <c r="D127" s="198" t="s">
        <v>77</v>
      </c>
      <c r="E127" s="199" t="s">
        <v>119</v>
      </c>
      <c r="F127" s="199" t="s">
        <v>120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P128+P147+P152+P177+P194+P203+P206+P248+P253</f>
        <v>0</v>
      </c>
      <c r="Q127" s="204"/>
      <c r="R127" s="205">
        <f>R128+R147+R152+R177+R194+R203+R206+R248+R253</f>
        <v>107.26029063</v>
      </c>
      <c r="S127" s="204"/>
      <c r="T127" s="206">
        <f>T128+T147+T152+T177+T194+T203+T206+T248+T253</f>
        <v>27.565597840000002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83</v>
      </c>
      <c r="AT127" s="208" t="s">
        <v>77</v>
      </c>
      <c r="AU127" s="208" t="s">
        <v>78</v>
      </c>
      <c r="AY127" s="207" t="s">
        <v>121</v>
      </c>
      <c r="BK127" s="209">
        <f>BK128+BK147+BK152+BK177+BK194+BK203+BK206+BK248+BK253</f>
        <v>0</v>
      </c>
    </row>
    <row r="128" s="12" customFormat="1" ht="22.8" customHeight="1">
      <c r="A128" s="12"/>
      <c r="B128" s="196"/>
      <c r="C128" s="197"/>
      <c r="D128" s="198" t="s">
        <v>77</v>
      </c>
      <c r="E128" s="210" t="s">
        <v>83</v>
      </c>
      <c r="F128" s="210" t="s">
        <v>122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SUM(P129:P146)</f>
        <v>0</v>
      </c>
      <c r="Q128" s="204"/>
      <c r="R128" s="205">
        <f>SUM(R129:R146)</f>
        <v>0.67810000000000004</v>
      </c>
      <c r="S128" s="204"/>
      <c r="T128" s="206">
        <f>SUM(T129:T146)</f>
        <v>5.4796999999999993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83</v>
      </c>
      <c r="AT128" s="208" t="s">
        <v>77</v>
      </c>
      <c r="AU128" s="208" t="s">
        <v>83</v>
      </c>
      <c r="AY128" s="207" t="s">
        <v>121</v>
      </c>
      <c r="BK128" s="209">
        <f>SUM(BK129:BK146)</f>
        <v>0</v>
      </c>
    </row>
    <row r="129" s="2" customFormat="1" ht="44.25" customHeight="1">
      <c r="A129" s="38"/>
      <c r="B129" s="39"/>
      <c r="C129" s="212" t="s">
        <v>83</v>
      </c>
      <c r="D129" s="212" t="s">
        <v>123</v>
      </c>
      <c r="E129" s="213" t="s">
        <v>124</v>
      </c>
      <c r="F129" s="214" t="s">
        <v>125</v>
      </c>
      <c r="G129" s="215" t="s">
        <v>126</v>
      </c>
      <c r="H129" s="216">
        <v>6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0.35499999999999998</v>
      </c>
      <c r="T129" s="223">
        <f>S129*H129</f>
        <v>2.1299999999999999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127</v>
      </c>
      <c r="AT129" s="224" t="s">
        <v>123</v>
      </c>
      <c r="AU129" s="224" t="s">
        <v>85</v>
      </c>
      <c r="AY129" s="17" t="s">
        <v>121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127</v>
      </c>
      <c r="BM129" s="224" t="s">
        <v>128</v>
      </c>
    </row>
    <row r="130" s="2" customFormat="1">
      <c r="A130" s="38"/>
      <c r="B130" s="39"/>
      <c r="C130" s="40"/>
      <c r="D130" s="226" t="s">
        <v>129</v>
      </c>
      <c r="E130" s="40"/>
      <c r="F130" s="227" t="s">
        <v>130</v>
      </c>
      <c r="G130" s="40"/>
      <c r="H130" s="40"/>
      <c r="I130" s="228"/>
      <c r="J130" s="40"/>
      <c r="K130" s="40"/>
      <c r="L130" s="44"/>
      <c r="M130" s="229"/>
      <c r="N130" s="23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85</v>
      </c>
    </row>
    <row r="131" s="2" customFormat="1" ht="49.05" customHeight="1">
      <c r="A131" s="38"/>
      <c r="B131" s="39"/>
      <c r="C131" s="212" t="s">
        <v>85</v>
      </c>
      <c r="D131" s="212" t="s">
        <v>123</v>
      </c>
      <c r="E131" s="213" t="s">
        <v>131</v>
      </c>
      <c r="F131" s="214" t="s">
        <v>132</v>
      </c>
      <c r="G131" s="215" t="s">
        <v>133</v>
      </c>
      <c r="H131" s="216">
        <v>1.7629999999999999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43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1.8999999999999999</v>
      </c>
      <c r="T131" s="223">
        <f>S131*H131</f>
        <v>3.3496999999999995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127</v>
      </c>
      <c r="AT131" s="224" t="s">
        <v>123</v>
      </c>
      <c r="AU131" s="224" t="s">
        <v>85</v>
      </c>
      <c r="AY131" s="17" t="s">
        <v>121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127</v>
      </c>
      <c r="BM131" s="224" t="s">
        <v>134</v>
      </c>
    </row>
    <row r="132" s="2" customFormat="1">
      <c r="A132" s="38"/>
      <c r="B132" s="39"/>
      <c r="C132" s="40"/>
      <c r="D132" s="226" t="s">
        <v>129</v>
      </c>
      <c r="E132" s="40"/>
      <c r="F132" s="227" t="s">
        <v>135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85</v>
      </c>
    </row>
    <row r="133" s="13" customFormat="1">
      <c r="A133" s="13"/>
      <c r="B133" s="231"/>
      <c r="C133" s="232"/>
      <c r="D133" s="226" t="s">
        <v>136</v>
      </c>
      <c r="E133" s="233" t="s">
        <v>1</v>
      </c>
      <c r="F133" s="234" t="s">
        <v>137</v>
      </c>
      <c r="G133" s="232"/>
      <c r="H133" s="235">
        <v>1.7629999999999999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136</v>
      </c>
      <c r="AU133" s="241" t="s">
        <v>85</v>
      </c>
      <c r="AV133" s="13" t="s">
        <v>85</v>
      </c>
      <c r="AW133" s="13" t="s">
        <v>34</v>
      </c>
      <c r="AX133" s="13" t="s">
        <v>83</v>
      </c>
      <c r="AY133" s="241" t="s">
        <v>121</v>
      </c>
    </row>
    <row r="134" s="2" customFormat="1" ht="37.8" customHeight="1">
      <c r="A134" s="38"/>
      <c r="B134" s="39"/>
      <c r="C134" s="212" t="s">
        <v>138</v>
      </c>
      <c r="D134" s="212" t="s">
        <v>123</v>
      </c>
      <c r="E134" s="213" t="s">
        <v>139</v>
      </c>
      <c r="F134" s="214" t="s">
        <v>140</v>
      </c>
      <c r="G134" s="215" t="s">
        <v>133</v>
      </c>
      <c r="H134" s="216">
        <v>5.875</v>
      </c>
      <c r="I134" s="217"/>
      <c r="J134" s="218">
        <f>ROUND(I134*H134,2)</f>
        <v>0</v>
      </c>
      <c r="K134" s="219"/>
      <c r="L134" s="44"/>
      <c r="M134" s="220" t="s">
        <v>1</v>
      </c>
      <c r="N134" s="221" t="s">
        <v>43</v>
      </c>
      <c r="O134" s="91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127</v>
      </c>
      <c r="AT134" s="224" t="s">
        <v>123</v>
      </c>
      <c r="AU134" s="224" t="s">
        <v>85</v>
      </c>
      <c r="AY134" s="17" t="s">
        <v>121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83</v>
      </c>
      <c r="BK134" s="225">
        <f>ROUND(I134*H134,2)</f>
        <v>0</v>
      </c>
      <c r="BL134" s="17" t="s">
        <v>127</v>
      </c>
      <c r="BM134" s="224" t="s">
        <v>141</v>
      </c>
    </row>
    <row r="135" s="2" customFormat="1" ht="21.75" customHeight="1">
      <c r="A135" s="38"/>
      <c r="B135" s="39"/>
      <c r="C135" s="212" t="s">
        <v>127</v>
      </c>
      <c r="D135" s="212" t="s">
        <v>123</v>
      </c>
      <c r="E135" s="213" t="s">
        <v>142</v>
      </c>
      <c r="F135" s="214" t="s">
        <v>143</v>
      </c>
      <c r="G135" s="215" t="s">
        <v>144</v>
      </c>
      <c r="H135" s="216">
        <v>25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43</v>
      </c>
      <c r="O135" s="91"/>
      <c r="P135" s="222">
        <f>O135*H135</f>
        <v>0</v>
      </c>
      <c r="Q135" s="222">
        <v>0.026980000000000001</v>
      </c>
      <c r="R135" s="222">
        <f>Q135*H135</f>
        <v>0.67449999999999999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127</v>
      </c>
      <c r="AT135" s="224" t="s">
        <v>123</v>
      </c>
      <c r="AU135" s="224" t="s">
        <v>85</v>
      </c>
      <c r="AY135" s="17" t="s">
        <v>121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127</v>
      </c>
      <c r="BM135" s="224" t="s">
        <v>145</v>
      </c>
    </row>
    <row r="136" s="2" customFormat="1" ht="24.15" customHeight="1">
      <c r="A136" s="38"/>
      <c r="B136" s="39"/>
      <c r="C136" s="212" t="s">
        <v>146</v>
      </c>
      <c r="D136" s="212" t="s">
        <v>123</v>
      </c>
      <c r="E136" s="213" t="s">
        <v>147</v>
      </c>
      <c r="F136" s="214" t="s">
        <v>148</v>
      </c>
      <c r="G136" s="215" t="s">
        <v>149</v>
      </c>
      <c r="H136" s="216">
        <v>120</v>
      </c>
      <c r="I136" s="217"/>
      <c r="J136" s="218">
        <f>ROUND(I136*H136,2)</f>
        <v>0</v>
      </c>
      <c r="K136" s="219"/>
      <c r="L136" s="44"/>
      <c r="M136" s="220" t="s">
        <v>1</v>
      </c>
      <c r="N136" s="221" t="s">
        <v>43</v>
      </c>
      <c r="O136" s="91"/>
      <c r="P136" s="222">
        <f>O136*H136</f>
        <v>0</v>
      </c>
      <c r="Q136" s="222">
        <v>3.0000000000000001E-05</v>
      </c>
      <c r="R136" s="222">
        <f>Q136*H136</f>
        <v>0.0035999999999999999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127</v>
      </c>
      <c r="AT136" s="224" t="s">
        <v>123</v>
      </c>
      <c r="AU136" s="224" t="s">
        <v>85</v>
      </c>
      <c r="AY136" s="17" t="s">
        <v>121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83</v>
      </c>
      <c r="BK136" s="225">
        <f>ROUND(I136*H136,2)</f>
        <v>0</v>
      </c>
      <c r="BL136" s="17" t="s">
        <v>127</v>
      </c>
      <c r="BM136" s="224" t="s">
        <v>150</v>
      </c>
    </row>
    <row r="137" s="2" customFormat="1" ht="37.8" customHeight="1">
      <c r="A137" s="38"/>
      <c r="B137" s="39"/>
      <c r="C137" s="212" t="s">
        <v>151</v>
      </c>
      <c r="D137" s="212" t="s">
        <v>123</v>
      </c>
      <c r="E137" s="213" t="s">
        <v>152</v>
      </c>
      <c r="F137" s="214" t="s">
        <v>153</v>
      </c>
      <c r="G137" s="215" t="s">
        <v>154</v>
      </c>
      <c r="H137" s="216">
        <v>15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43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127</v>
      </c>
      <c r="AT137" s="224" t="s">
        <v>123</v>
      </c>
      <c r="AU137" s="224" t="s">
        <v>85</v>
      </c>
      <c r="AY137" s="17" t="s">
        <v>121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127</v>
      </c>
      <c r="BM137" s="224" t="s">
        <v>155</v>
      </c>
    </row>
    <row r="138" s="2" customFormat="1" ht="24.15" customHeight="1">
      <c r="A138" s="38"/>
      <c r="B138" s="39"/>
      <c r="C138" s="212" t="s">
        <v>156</v>
      </c>
      <c r="D138" s="212" t="s">
        <v>123</v>
      </c>
      <c r="E138" s="213" t="s">
        <v>157</v>
      </c>
      <c r="F138" s="214" t="s">
        <v>158</v>
      </c>
      <c r="G138" s="215" t="s">
        <v>133</v>
      </c>
      <c r="H138" s="216">
        <v>10.337999999999999</v>
      </c>
      <c r="I138" s="217"/>
      <c r="J138" s="218">
        <f>ROUND(I138*H138,2)</f>
        <v>0</v>
      </c>
      <c r="K138" s="219"/>
      <c r="L138" s="44"/>
      <c r="M138" s="220" t="s">
        <v>1</v>
      </c>
      <c r="N138" s="221" t="s">
        <v>43</v>
      </c>
      <c r="O138" s="91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127</v>
      </c>
      <c r="AT138" s="224" t="s">
        <v>123</v>
      </c>
      <c r="AU138" s="224" t="s">
        <v>85</v>
      </c>
      <c r="AY138" s="17" t="s">
        <v>121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83</v>
      </c>
      <c r="BK138" s="225">
        <f>ROUND(I138*H138,2)</f>
        <v>0</v>
      </c>
      <c r="BL138" s="17" t="s">
        <v>127</v>
      </c>
      <c r="BM138" s="224" t="s">
        <v>159</v>
      </c>
    </row>
    <row r="139" s="13" customFormat="1">
      <c r="A139" s="13"/>
      <c r="B139" s="231"/>
      <c r="C139" s="232"/>
      <c r="D139" s="226" t="s">
        <v>136</v>
      </c>
      <c r="E139" s="233" t="s">
        <v>1</v>
      </c>
      <c r="F139" s="234" t="s">
        <v>160</v>
      </c>
      <c r="G139" s="232"/>
      <c r="H139" s="235">
        <v>10.337999999999999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136</v>
      </c>
      <c r="AU139" s="241" t="s">
        <v>85</v>
      </c>
      <c r="AV139" s="13" t="s">
        <v>85</v>
      </c>
      <c r="AW139" s="13" t="s">
        <v>34</v>
      </c>
      <c r="AX139" s="13" t="s">
        <v>83</v>
      </c>
      <c r="AY139" s="241" t="s">
        <v>121</v>
      </c>
    </row>
    <row r="140" s="2" customFormat="1" ht="62.7" customHeight="1">
      <c r="A140" s="38"/>
      <c r="B140" s="39"/>
      <c r="C140" s="212" t="s">
        <v>161</v>
      </c>
      <c r="D140" s="212" t="s">
        <v>123</v>
      </c>
      <c r="E140" s="213" t="s">
        <v>162</v>
      </c>
      <c r="F140" s="214" t="s">
        <v>163</v>
      </c>
      <c r="G140" s="215" t="s">
        <v>133</v>
      </c>
      <c r="H140" s="216">
        <v>7.5</v>
      </c>
      <c r="I140" s="217"/>
      <c r="J140" s="218">
        <f>ROUND(I140*H140,2)</f>
        <v>0</v>
      </c>
      <c r="K140" s="219"/>
      <c r="L140" s="44"/>
      <c r="M140" s="220" t="s">
        <v>1</v>
      </c>
      <c r="N140" s="221" t="s">
        <v>43</v>
      </c>
      <c r="O140" s="91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127</v>
      </c>
      <c r="AT140" s="224" t="s">
        <v>123</v>
      </c>
      <c r="AU140" s="224" t="s">
        <v>85</v>
      </c>
      <c r="AY140" s="17" t="s">
        <v>121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83</v>
      </c>
      <c r="BK140" s="225">
        <f>ROUND(I140*H140,2)</f>
        <v>0</v>
      </c>
      <c r="BL140" s="17" t="s">
        <v>127</v>
      </c>
      <c r="BM140" s="224" t="s">
        <v>164</v>
      </c>
    </row>
    <row r="141" s="2" customFormat="1">
      <c r="A141" s="38"/>
      <c r="B141" s="39"/>
      <c r="C141" s="40"/>
      <c r="D141" s="226" t="s">
        <v>129</v>
      </c>
      <c r="E141" s="40"/>
      <c r="F141" s="227" t="s">
        <v>165</v>
      </c>
      <c r="G141" s="40"/>
      <c r="H141" s="40"/>
      <c r="I141" s="228"/>
      <c r="J141" s="40"/>
      <c r="K141" s="40"/>
      <c r="L141" s="44"/>
      <c r="M141" s="229"/>
      <c r="N141" s="230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85</v>
      </c>
    </row>
    <row r="142" s="13" customFormat="1">
      <c r="A142" s="13"/>
      <c r="B142" s="231"/>
      <c r="C142" s="232"/>
      <c r="D142" s="226" t="s">
        <v>136</v>
      </c>
      <c r="E142" s="233" t="s">
        <v>1</v>
      </c>
      <c r="F142" s="234" t="s">
        <v>166</v>
      </c>
      <c r="G142" s="232"/>
      <c r="H142" s="235">
        <v>7.5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136</v>
      </c>
      <c r="AU142" s="241" t="s">
        <v>85</v>
      </c>
      <c r="AV142" s="13" t="s">
        <v>85</v>
      </c>
      <c r="AW142" s="13" t="s">
        <v>34</v>
      </c>
      <c r="AX142" s="13" t="s">
        <v>83</v>
      </c>
      <c r="AY142" s="241" t="s">
        <v>121</v>
      </c>
    </row>
    <row r="143" s="2" customFormat="1" ht="66.75" customHeight="1">
      <c r="A143" s="38"/>
      <c r="B143" s="39"/>
      <c r="C143" s="212" t="s">
        <v>167</v>
      </c>
      <c r="D143" s="212" t="s">
        <v>123</v>
      </c>
      <c r="E143" s="213" t="s">
        <v>168</v>
      </c>
      <c r="F143" s="214" t="s">
        <v>169</v>
      </c>
      <c r="G143" s="215" t="s">
        <v>133</v>
      </c>
      <c r="H143" s="216">
        <v>17.838000000000001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43</v>
      </c>
      <c r="O143" s="91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127</v>
      </c>
      <c r="AT143" s="224" t="s">
        <v>123</v>
      </c>
      <c r="AU143" s="224" t="s">
        <v>85</v>
      </c>
      <c r="AY143" s="17" t="s">
        <v>121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83</v>
      </c>
      <c r="BK143" s="225">
        <f>ROUND(I143*H143,2)</f>
        <v>0</v>
      </c>
      <c r="BL143" s="17" t="s">
        <v>127</v>
      </c>
      <c r="BM143" s="224" t="s">
        <v>170</v>
      </c>
    </row>
    <row r="144" s="13" customFormat="1">
      <c r="A144" s="13"/>
      <c r="B144" s="231"/>
      <c r="C144" s="232"/>
      <c r="D144" s="226" t="s">
        <v>136</v>
      </c>
      <c r="E144" s="233" t="s">
        <v>1</v>
      </c>
      <c r="F144" s="234" t="s">
        <v>171</v>
      </c>
      <c r="G144" s="232"/>
      <c r="H144" s="235">
        <v>17.838000000000001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136</v>
      </c>
      <c r="AU144" s="241" t="s">
        <v>85</v>
      </c>
      <c r="AV144" s="13" t="s">
        <v>85</v>
      </c>
      <c r="AW144" s="13" t="s">
        <v>34</v>
      </c>
      <c r="AX144" s="13" t="s">
        <v>83</v>
      </c>
      <c r="AY144" s="241" t="s">
        <v>121</v>
      </c>
    </row>
    <row r="145" s="2" customFormat="1" ht="44.25" customHeight="1">
      <c r="A145" s="38"/>
      <c r="B145" s="39"/>
      <c r="C145" s="212" t="s">
        <v>172</v>
      </c>
      <c r="D145" s="212" t="s">
        <v>123</v>
      </c>
      <c r="E145" s="213" t="s">
        <v>173</v>
      </c>
      <c r="F145" s="214" t="s">
        <v>174</v>
      </c>
      <c r="G145" s="215" t="s">
        <v>175</v>
      </c>
      <c r="H145" s="216">
        <v>2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43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127</v>
      </c>
      <c r="AT145" s="224" t="s">
        <v>123</v>
      </c>
      <c r="AU145" s="224" t="s">
        <v>85</v>
      </c>
      <c r="AY145" s="17" t="s">
        <v>121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127</v>
      </c>
      <c r="BM145" s="224" t="s">
        <v>176</v>
      </c>
    </row>
    <row r="146" s="2" customFormat="1">
      <c r="A146" s="38"/>
      <c r="B146" s="39"/>
      <c r="C146" s="40"/>
      <c r="D146" s="226" t="s">
        <v>129</v>
      </c>
      <c r="E146" s="40"/>
      <c r="F146" s="227" t="s">
        <v>177</v>
      </c>
      <c r="G146" s="40"/>
      <c r="H146" s="40"/>
      <c r="I146" s="228"/>
      <c r="J146" s="40"/>
      <c r="K146" s="40"/>
      <c r="L146" s="44"/>
      <c r="M146" s="229"/>
      <c r="N146" s="230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85</v>
      </c>
    </row>
    <row r="147" s="12" customFormat="1" ht="22.8" customHeight="1">
      <c r="A147" s="12"/>
      <c r="B147" s="196"/>
      <c r="C147" s="197"/>
      <c r="D147" s="198" t="s">
        <v>77</v>
      </c>
      <c r="E147" s="210" t="s">
        <v>85</v>
      </c>
      <c r="F147" s="210" t="s">
        <v>178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SUM(P148:P151)</f>
        <v>0</v>
      </c>
      <c r="Q147" s="204"/>
      <c r="R147" s="205">
        <f>SUM(R148:R151)</f>
        <v>2.8880000000000003</v>
      </c>
      <c r="S147" s="204"/>
      <c r="T147" s="206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83</v>
      </c>
      <c r="AT147" s="208" t="s">
        <v>77</v>
      </c>
      <c r="AU147" s="208" t="s">
        <v>83</v>
      </c>
      <c r="AY147" s="207" t="s">
        <v>121</v>
      </c>
      <c r="BK147" s="209">
        <f>SUM(BK148:BK151)</f>
        <v>0</v>
      </c>
    </row>
    <row r="148" s="2" customFormat="1" ht="24.15" customHeight="1">
      <c r="A148" s="38"/>
      <c r="B148" s="39"/>
      <c r="C148" s="212" t="s">
        <v>179</v>
      </c>
      <c r="D148" s="212" t="s">
        <v>123</v>
      </c>
      <c r="E148" s="213" t="s">
        <v>180</v>
      </c>
      <c r="F148" s="214" t="s">
        <v>181</v>
      </c>
      <c r="G148" s="215" t="s">
        <v>126</v>
      </c>
      <c r="H148" s="216">
        <v>6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43</v>
      </c>
      <c r="O148" s="91"/>
      <c r="P148" s="222">
        <f>O148*H148</f>
        <v>0</v>
      </c>
      <c r="Q148" s="222">
        <v>0.108</v>
      </c>
      <c r="R148" s="222">
        <f>Q148*H148</f>
        <v>0.64800000000000002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127</v>
      </c>
      <c r="AT148" s="224" t="s">
        <v>123</v>
      </c>
      <c r="AU148" s="224" t="s">
        <v>85</v>
      </c>
      <c r="AY148" s="17" t="s">
        <v>121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83</v>
      </c>
      <c r="BK148" s="225">
        <f>ROUND(I148*H148,2)</f>
        <v>0</v>
      </c>
      <c r="BL148" s="17" t="s">
        <v>127</v>
      </c>
      <c r="BM148" s="224" t="s">
        <v>182</v>
      </c>
    </row>
    <row r="149" s="13" customFormat="1">
      <c r="A149" s="13"/>
      <c r="B149" s="231"/>
      <c r="C149" s="232"/>
      <c r="D149" s="226" t="s">
        <v>136</v>
      </c>
      <c r="E149" s="233" t="s">
        <v>1</v>
      </c>
      <c r="F149" s="234" t="s">
        <v>183</v>
      </c>
      <c r="G149" s="232"/>
      <c r="H149" s="235">
        <v>6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136</v>
      </c>
      <c r="AU149" s="241" t="s">
        <v>85</v>
      </c>
      <c r="AV149" s="13" t="s">
        <v>85</v>
      </c>
      <c r="AW149" s="13" t="s">
        <v>34</v>
      </c>
      <c r="AX149" s="13" t="s">
        <v>83</v>
      </c>
      <c r="AY149" s="241" t="s">
        <v>121</v>
      </c>
    </row>
    <row r="150" s="2" customFormat="1" ht="16.5" customHeight="1">
      <c r="A150" s="38"/>
      <c r="B150" s="39"/>
      <c r="C150" s="242" t="s">
        <v>184</v>
      </c>
      <c r="D150" s="242" t="s">
        <v>185</v>
      </c>
      <c r="E150" s="243" t="s">
        <v>186</v>
      </c>
      <c r="F150" s="244" t="s">
        <v>187</v>
      </c>
      <c r="G150" s="245" t="s">
        <v>188</v>
      </c>
      <c r="H150" s="246">
        <v>2</v>
      </c>
      <c r="I150" s="247"/>
      <c r="J150" s="248">
        <f>ROUND(I150*H150,2)</f>
        <v>0</v>
      </c>
      <c r="K150" s="249"/>
      <c r="L150" s="250"/>
      <c r="M150" s="251" t="s">
        <v>1</v>
      </c>
      <c r="N150" s="252" t="s">
        <v>43</v>
      </c>
      <c r="O150" s="91"/>
      <c r="P150" s="222">
        <f>O150*H150</f>
        <v>0</v>
      </c>
      <c r="Q150" s="222">
        <v>1.1200000000000001</v>
      </c>
      <c r="R150" s="222">
        <f>Q150*H150</f>
        <v>2.2400000000000002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161</v>
      </c>
      <c r="AT150" s="224" t="s">
        <v>185</v>
      </c>
      <c r="AU150" s="224" t="s">
        <v>85</v>
      </c>
      <c r="AY150" s="17" t="s">
        <v>121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127</v>
      </c>
      <c r="BM150" s="224" t="s">
        <v>189</v>
      </c>
    </row>
    <row r="151" s="13" customFormat="1">
      <c r="A151" s="13"/>
      <c r="B151" s="231"/>
      <c r="C151" s="232"/>
      <c r="D151" s="226" t="s">
        <v>136</v>
      </c>
      <c r="E151" s="232"/>
      <c r="F151" s="234" t="s">
        <v>190</v>
      </c>
      <c r="G151" s="232"/>
      <c r="H151" s="235">
        <v>2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136</v>
      </c>
      <c r="AU151" s="241" t="s">
        <v>85</v>
      </c>
      <c r="AV151" s="13" t="s">
        <v>85</v>
      </c>
      <c r="AW151" s="13" t="s">
        <v>4</v>
      </c>
      <c r="AX151" s="13" t="s">
        <v>83</v>
      </c>
      <c r="AY151" s="241" t="s">
        <v>121</v>
      </c>
    </row>
    <row r="152" s="12" customFormat="1" ht="22.8" customHeight="1">
      <c r="A152" s="12"/>
      <c r="B152" s="196"/>
      <c r="C152" s="197"/>
      <c r="D152" s="198" t="s">
        <v>77</v>
      </c>
      <c r="E152" s="210" t="s">
        <v>138</v>
      </c>
      <c r="F152" s="210" t="s">
        <v>191</v>
      </c>
      <c r="G152" s="197"/>
      <c r="H152" s="197"/>
      <c r="I152" s="200"/>
      <c r="J152" s="211">
        <f>BK152</f>
        <v>0</v>
      </c>
      <c r="K152" s="197"/>
      <c r="L152" s="202"/>
      <c r="M152" s="203"/>
      <c r="N152" s="204"/>
      <c r="O152" s="204"/>
      <c r="P152" s="205">
        <f>SUM(P153:P176)</f>
        <v>0</v>
      </c>
      <c r="Q152" s="204"/>
      <c r="R152" s="205">
        <f>SUM(R153:R176)</f>
        <v>2.7400930499999996</v>
      </c>
      <c r="S152" s="204"/>
      <c r="T152" s="206">
        <f>SUM(T153:T176)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83</v>
      </c>
      <c r="AT152" s="208" t="s">
        <v>77</v>
      </c>
      <c r="AU152" s="208" t="s">
        <v>83</v>
      </c>
      <c r="AY152" s="207" t="s">
        <v>121</v>
      </c>
      <c r="BK152" s="209">
        <f>SUM(BK153:BK176)</f>
        <v>0</v>
      </c>
    </row>
    <row r="153" s="2" customFormat="1" ht="114.9" customHeight="1">
      <c r="A153" s="38"/>
      <c r="B153" s="39"/>
      <c r="C153" s="212" t="s">
        <v>192</v>
      </c>
      <c r="D153" s="212" t="s">
        <v>123</v>
      </c>
      <c r="E153" s="213" t="s">
        <v>193</v>
      </c>
      <c r="F153" s="214" t="s">
        <v>194</v>
      </c>
      <c r="G153" s="215" t="s">
        <v>133</v>
      </c>
      <c r="H153" s="216">
        <v>0.28000000000000003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43</v>
      </c>
      <c r="O153" s="91"/>
      <c r="P153" s="222">
        <f>O153*H153</f>
        <v>0</v>
      </c>
      <c r="Q153" s="222">
        <v>3.05924</v>
      </c>
      <c r="R153" s="222">
        <f>Q153*H153</f>
        <v>0.8565872000000001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127</v>
      </c>
      <c r="AT153" s="224" t="s">
        <v>123</v>
      </c>
      <c r="AU153" s="224" t="s">
        <v>85</v>
      </c>
      <c r="AY153" s="17" t="s">
        <v>121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127</v>
      </c>
      <c r="BM153" s="224" t="s">
        <v>195</v>
      </c>
    </row>
    <row r="154" s="2" customFormat="1">
      <c r="A154" s="38"/>
      <c r="B154" s="39"/>
      <c r="C154" s="40"/>
      <c r="D154" s="226" t="s">
        <v>129</v>
      </c>
      <c r="E154" s="40"/>
      <c r="F154" s="227" t="s">
        <v>196</v>
      </c>
      <c r="G154" s="40"/>
      <c r="H154" s="40"/>
      <c r="I154" s="228"/>
      <c r="J154" s="40"/>
      <c r="K154" s="40"/>
      <c r="L154" s="44"/>
      <c r="M154" s="229"/>
      <c r="N154" s="23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85</v>
      </c>
    </row>
    <row r="155" s="13" customFormat="1">
      <c r="A155" s="13"/>
      <c r="B155" s="231"/>
      <c r="C155" s="232"/>
      <c r="D155" s="226" t="s">
        <v>136</v>
      </c>
      <c r="E155" s="233" t="s">
        <v>1</v>
      </c>
      <c r="F155" s="234" t="s">
        <v>197</v>
      </c>
      <c r="G155" s="232"/>
      <c r="H155" s="235">
        <v>0.28000000000000003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136</v>
      </c>
      <c r="AU155" s="241" t="s">
        <v>85</v>
      </c>
      <c r="AV155" s="13" t="s">
        <v>85</v>
      </c>
      <c r="AW155" s="13" t="s">
        <v>34</v>
      </c>
      <c r="AX155" s="13" t="s">
        <v>83</v>
      </c>
      <c r="AY155" s="241" t="s">
        <v>121</v>
      </c>
    </row>
    <row r="156" s="2" customFormat="1" ht="114.9" customHeight="1">
      <c r="A156" s="38"/>
      <c r="B156" s="39"/>
      <c r="C156" s="212" t="s">
        <v>198</v>
      </c>
      <c r="D156" s="212" t="s">
        <v>123</v>
      </c>
      <c r="E156" s="213" t="s">
        <v>199</v>
      </c>
      <c r="F156" s="214" t="s">
        <v>194</v>
      </c>
      <c r="G156" s="215" t="s">
        <v>133</v>
      </c>
      <c r="H156" s="216">
        <v>0.59999999999999998</v>
      </c>
      <c r="I156" s="217"/>
      <c r="J156" s="218">
        <f>ROUND(I156*H156,2)</f>
        <v>0</v>
      </c>
      <c r="K156" s="219"/>
      <c r="L156" s="44"/>
      <c r="M156" s="220" t="s">
        <v>1</v>
      </c>
      <c r="N156" s="221" t="s">
        <v>43</v>
      </c>
      <c r="O156" s="91"/>
      <c r="P156" s="222">
        <f>O156*H156</f>
        <v>0</v>
      </c>
      <c r="Q156" s="222">
        <v>3.05924</v>
      </c>
      <c r="R156" s="222">
        <f>Q156*H156</f>
        <v>1.8355439999999998</v>
      </c>
      <c r="S156" s="222">
        <v>0</v>
      </c>
      <c r="T156" s="22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4" t="s">
        <v>127</v>
      </c>
      <c r="AT156" s="224" t="s">
        <v>123</v>
      </c>
      <c r="AU156" s="224" t="s">
        <v>85</v>
      </c>
      <c r="AY156" s="17" t="s">
        <v>121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127</v>
      </c>
      <c r="BM156" s="224" t="s">
        <v>200</v>
      </c>
    </row>
    <row r="157" s="2" customFormat="1">
      <c r="A157" s="38"/>
      <c r="B157" s="39"/>
      <c r="C157" s="40"/>
      <c r="D157" s="226" t="s">
        <v>129</v>
      </c>
      <c r="E157" s="40"/>
      <c r="F157" s="227" t="s">
        <v>201</v>
      </c>
      <c r="G157" s="40"/>
      <c r="H157" s="40"/>
      <c r="I157" s="228"/>
      <c r="J157" s="40"/>
      <c r="K157" s="40"/>
      <c r="L157" s="44"/>
      <c r="M157" s="229"/>
      <c r="N157" s="230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85</v>
      </c>
    </row>
    <row r="158" s="13" customFormat="1">
      <c r="A158" s="13"/>
      <c r="B158" s="231"/>
      <c r="C158" s="232"/>
      <c r="D158" s="226" t="s">
        <v>136</v>
      </c>
      <c r="E158" s="233" t="s">
        <v>1</v>
      </c>
      <c r="F158" s="234" t="s">
        <v>202</v>
      </c>
      <c r="G158" s="232"/>
      <c r="H158" s="235">
        <v>0.59999999999999998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136</v>
      </c>
      <c r="AU158" s="241" t="s">
        <v>85</v>
      </c>
      <c r="AV158" s="13" t="s">
        <v>85</v>
      </c>
      <c r="AW158" s="13" t="s">
        <v>34</v>
      </c>
      <c r="AX158" s="13" t="s">
        <v>83</v>
      </c>
      <c r="AY158" s="241" t="s">
        <v>121</v>
      </c>
    </row>
    <row r="159" s="2" customFormat="1" ht="66.75" customHeight="1">
      <c r="A159" s="38"/>
      <c r="B159" s="39"/>
      <c r="C159" s="212" t="s">
        <v>8</v>
      </c>
      <c r="D159" s="212" t="s">
        <v>123</v>
      </c>
      <c r="E159" s="213" t="s">
        <v>203</v>
      </c>
      <c r="F159" s="214" t="s">
        <v>204</v>
      </c>
      <c r="G159" s="215" t="s">
        <v>133</v>
      </c>
      <c r="H159" s="216">
        <v>0.59999999999999998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43</v>
      </c>
      <c r="O159" s="91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127</v>
      </c>
      <c r="AT159" s="224" t="s">
        <v>123</v>
      </c>
      <c r="AU159" s="224" t="s">
        <v>85</v>
      </c>
      <c r="AY159" s="17" t="s">
        <v>121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127</v>
      </c>
      <c r="BM159" s="224" t="s">
        <v>205</v>
      </c>
    </row>
    <row r="160" s="14" customFormat="1">
      <c r="A160" s="14"/>
      <c r="B160" s="253"/>
      <c r="C160" s="254"/>
      <c r="D160" s="226" t="s">
        <v>136</v>
      </c>
      <c r="E160" s="255" t="s">
        <v>1</v>
      </c>
      <c r="F160" s="256" t="s">
        <v>206</v>
      </c>
      <c r="G160" s="254"/>
      <c r="H160" s="255" t="s">
        <v>1</v>
      </c>
      <c r="I160" s="257"/>
      <c r="J160" s="254"/>
      <c r="K160" s="254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136</v>
      </c>
      <c r="AU160" s="262" t="s">
        <v>85</v>
      </c>
      <c r="AV160" s="14" t="s">
        <v>83</v>
      </c>
      <c r="AW160" s="14" t="s">
        <v>34</v>
      </c>
      <c r="AX160" s="14" t="s">
        <v>78</v>
      </c>
      <c r="AY160" s="262" t="s">
        <v>121</v>
      </c>
    </row>
    <row r="161" s="13" customFormat="1">
      <c r="A161" s="13"/>
      <c r="B161" s="231"/>
      <c r="C161" s="232"/>
      <c r="D161" s="226" t="s">
        <v>136</v>
      </c>
      <c r="E161" s="233" t="s">
        <v>1</v>
      </c>
      <c r="F161" s="234" t="s">
        <v>202</v>
      </c>
      <c r="G161" s="232"/>
      <c r="H161" s="235">
        <v>0.59999999999999998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136</v>
      </c>
      <c r="AU161" s="241" t="s">
        <v>85</v>
      </c>
      <c r="AV161" s="13" t="s">
        <v>85</v>
      </c>
      <c r="AW161" s="13" t="s">
        <v>34</v>
      </c>
      <c r="AX161" s="13" t="s">
        <v>83</v>
      </c>
      <c r="AY161" s="241" t="s">
        <v>121</v>
      </c>
    </row>
    <row r="162" s="2" customFormat="1" ht="66.75" customHeight="1">
      <c r="A162" s="38"/>
      <c r="B162" s="39"/>
      <c r="C162" s="212" t="s">
        <v>207</v>
      </c>
      <c r="D162" s="212" t="s">
        <v>123</v>
      </c>
      <c r="E162" s="213" t="s">
        <v>208</v>
      </c>
      <c r="F162" s="214" t="s">
        <v>209</v>
      </c>
      <c r="G162" s="215" t="s">
        <v>133</v>
      </c>
      <c r="H162" s="216">
        <v>1.575</v>
      </c>
      <c r="I162" s="217"/>
      <c r="J162" s="218">
        <f>ROUND(I162*H162,2)</f>
        <v>0</v>
      </c>
      <c r="K162" s="219"/>
      <c r="L162" s="44"/>
      <c r="M162" s="220" t="s">
        <v>1</v>
      </c>
      <c r="N162" s="221" t="s">
        <v>43</v>
      </c>
      <c r="O162" s="91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4" t="s">
        <v>127</v>
      </c>
      <c r="AT162" s="224" t="s">
        <v>123</v>
      </c>
      <c r="AU162" s="224" t="s">
        <v>85</v>
      </c>
      <c r="AY162" s="17" t="s">
        <v>121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83</v>
      </c>
      <c r="BK162" s="225">
        <f>ROUND(I162*H162,2)</f>
        <v>0</v>
      </c>
      <c r="BL162" s="17" t="s">
        <v>127</v>
      </c>
      <c r="BM162" s="224" t="s">
        <v>210</v>
      </c>
    </row>
    <row r="163" s="14" customFormat="1">
      <c r="A163" s="14"/>
      <c r="B163" s="253"/>
      <c r="C163" s="254"/>
      <c r="D163" s="226" t="s">
        <v>136</v>
      </c>
      <c r="E163" s="255" t="s">
        <v>1</v>
      </c>
      <c r="F163" s="256" t="s">
        <v>211</v>
      </c>
      <c r="G163" s="254"/>
      <c r="H163" s="255" t="s">
        <v>1</v>
      </c>
      <c r="I163" s="257"/>
      <c r="J163" s="254"/>
      <c r="K163" s="254"/>
      <c r="L163" s="258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2" t="s">
        <v>136</v>
      </c>
      <c r="AU163" s="262" t="s">
        <v>85</v>
      </c>
      <c r="AV163" s="14" t="s">
        <v>83</v>
      </c>
      <c r="AW163" s="14" t="s">
        <v>34</v>
      </c>
      <c r="AX163" s="14" t="s">
        <v>78</v>
      </c>
      <c r="AY163" s="262" t="s">
        <v>121</v>
      </c>
    </row>
    <row r="164" s="13" customFormat="1">
      <c r="A164" s="13"/>
      <c r="B164" s="231"/>
      <c r="C164" s="232"/>
      <c r="D164" s="226" t="s">
        <v>136</v>
      </c>
      <c r="E164" s="233" t="s">
        <v>1</v>
      </c>
      <c r="F164" s="234" t="s">
        <v>212</v>
      </c>
      <c r="G164" s="232"/>
      <c r="H164" s="235">
        <v>1.575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136</v>
      </c>
      <c r="AU164" s="241" t="s">
        <v>85</v>
      </c>
      <c r="AV164" s="13" t="s">
        <v>85</v>
      </c>
      <c r="AW164" s="13" t="s">
        <v>34</v>
      </c>
      <c r="AX164" s="13" t="s">
        <v>83</v>
      </c>
      <c r="AY164" s="241" t="s">
        <v>121</v>
      </c>
    </row>
    <row r="165" s="2" customFormat="1" ht="76.35" customHeight="1">
      <c r="A165" s="38"/>
      <c r="B165" s="39"/>
      <c r="C165" s="212" t="s">
        <v>213</v>
      </c>
      <c r="D165" s="212" t="s">
        <v>123</v>
      </c>
      <c r="E165" s="213" t="s">
        <v>214</v>
      </c>
      <c r="F165" s="214" t="s">
        <v>215</v>
      </c>
      <c r="G165" s="215" t="s">
        <v>126</v>
      </c>
      <c r="H165" s="216">
        <v>2.4500000000000002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43</v>
      </c>
      <c r="O165" s="91"/>
      <c r="P165" s="222">
        <f>O165*H165</f>
        <v>0</v>
      </c>
      <c r="Q165" s="222">
        <v>0.00726</v>
      </c>
      <c r="R165" s="222">
        <f>Q165*H165</f>
        <v>0.017787000000000001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127</v>
      </c>
      <c r="AT165" s="224" t="s">
        <v>123</v>
      </c>
      <c r="AU165" s="224" t="s">
        <v>85</v>
      </c>
      <c r="AY165" s="17" t="s">
        <v>121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83</v>
      </c>
      <c r="BK165" s="225">
        <f>ROUND(I165*H165,2)</f>
        <v>0</v>
      </c>
      <c r="BL165" s="17" t="s">
        <v>127</v>
      </c>
      <c r="BM165" s="224" t="s">
        <v>216</v>
      </c>
    </row>
    <row r="166" s="14" customFormat="1">
      <c r="A166" s="14"/>
      <c r="B166" s="253"/>
      <c r="C166" s="254"/>
      <c r="D166" s="226" t="s">
        <v>136</v>
      </c>
      <c r="E166" s="255" t="s">
        <v>1</v>
      </c>
      <c r="F166" s="256" t="s">
        <v>217</v>
      </c>
      <c r="G166" s="254"/>
      <c r="H166" s="255" t="s">
        <v>1</v>
      </c>
      <c r="I166" s="257"/>
      <c r="J166" s="254"/>
      <c r="K166" s="254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136</v>
      </c>
      <c r="AU166" s="262" t="s">
        <v>85</v>
      </c>
      <c r="AV166" s="14" t="s">
        <v>83</v>
      </c>
      <c r="AW166" s="14" t="s">
        <v>34</v>
      </c>
      <c r="AX166" s="14" t="s">
        <v>78</v>
      </c>
      <c r="AY166" s="262" t="s">
        <v>121</v>
      </c>
    </row>
    <row r="167" s="13" customFormat="1">
      <c r="A167" s="13"/>
      <c r="B167" s="231"/>
      <c r="C167" s="232"/>
      <c r="D167" s="226" t="s">
        <v>136</v>
      </c>
      <c r="E167" s="233" t="s">
        <v>1</v>
      </c>
      <c r="F167" s="234" t="s">
        <v>218</v>
      </c>
      <c r="G167" s="232"/>
      <c r="H167" s="235">
        <v>2.4500000000000002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136</v>
      </c>
      <c r="AU167" s="241" t="s">
        <v>85</v>
      </c>
      <c r="AV167" s="13" t="s">
        <v>85</v>
      </c>
      <c r="AW167" s="13" t="s">
        <v>34</v>
      </c>
      <c r="AX167" s="13" t="s">
        <v>83</v>
      </c>
      <c r="AY167" s="241" t="s">
        <v>121</v>
      </c>
    </row>
    <row r="168" s="2" customFormat="1" ht="76.35" customHeight="1">
      <c r="A168" s="38"/>
      <c r="B168" s="39"/>
      <c r="C168" s="212" t="s">
        <v>219</v>
      </c>
      <c r="D168" s="212" t="s">
        <v>123</v>
      </c>
      <c r="E168" s="213" t="s">
        <v>220</v>
      </c>
      <c r="F168" s="214" t="s">
        <v>221</v>
      </c>
      <c r="G168" s="215" t="s">
        <v>126</v>
      </c>
      <c r="H168" s="216">
        <v>2.4500000000000002</v>
      </c>
      <c r="I168" s="217"/>
      <c r="J168" s="218">
        <f>ROUND(I168*H168,2)</f>
        <v>0</v>
      </c>
      <c r="K168" s="219"/>
      <c r="L168" s="44"/>
      <c r="M168" s="220" t="s">
        <v>1</v>
      </c>
      <c r="N168" s="221" t="s">
        <v>43</v>
      </c>
      <c r="O168" s="91"/>
      <c r="P168" s="222">
        <f>O168*H168</f>
        <v>0</v>
      </c>
      <c r="Q168" s="222">
        <v>0.00085999999999999998</v>
      </c>
      <c r="R168" s="222">
        <f>Q168*H168</f>
        <v>0.0021069999999999999</v>
      </c>
      <c r="S168" s="222">
        <v>0</v>
      </c>
      <c r="T168" s="22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4" t="s">
        <v>127</v>
      </c>
      <c r="AT168" s="224" t="s">
        <v>123</v>
      </c>
      <c r="AU168" s="224" t="s">
        <v>85</v>
      </c>
      <c r="AY168" s="17" t="s">
        <v>121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127</v>
      </c>
      <c r="BM168" s="224" t="s">
        <v>222</v>
      </c>
    </row>
    <row r="169" s="2" customFormat="1" ht="90" customHeight="1">
      <c r="A169" s="38"/>
      <c r="B169" s="39"/>
      <c r="C169" s="212" t="s">
        <v>223</v>
      </c>
      <c r="D169" s="212" t="s">
        <v>123</v>
      </c>
      <c r="E169" s="213" t="s">
        <v>224</v>
      </c>
      <c r="F169" s="214" t="s">
        <v>225</v>
      </c>
      <c r="G169" s="215" t="s">
        <v>226</v>
      </c>
      <c r="H169" s="216">
        <v>0.027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43</v>
      </c>
      <c r="O169" s="91"/>
      <c r="P169" s="222">
        <f>O169*H169</f>
        <v>0</v>
      </c>
      <c r="Q169" s="222">
        <v>1.03955</v>
      </c>
      <c r="R169" s="222">
        <f>Q169*H169</f>
        <v>0.028067849999999998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127</v>
      </c>
      <c r="AT169" s="224" t="s">
        <v>123</v>
      </c>
      <c r="AU169" s="224" t="s">
        <v>85</v>
      </c>
      <c r="AY169" s="17" t="s">
        <v>121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127</v>
      </c>
      <c r="BM169" s="224" t="s">
        <v>227</v>
      </c>
    </row>
    <row r="170" s="13" customFormat="1">
      <c r="A170" s="13"/>
      <c r="B170" s="231"/>
      <c r="C170" s="232"/>
      <c r="D170" s="226" t="s">
        <v>136</v>
      </c>
      <c r="E170" s="233" t="s">
        <v>1</v>
      </c>
      <c r="F170" s="234" t="s">
        <v>228</v>
      </c>
      <c r="G170" s="232"/>
      <c r="H170" s="235">
        <v>0.027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136</v>
      </c>
      <c r="AU170" s="241" t="s">
        <v>85</v>
      </c>
      <c r="AV170" s="13" t="s">
        <v>85</v>
      </c>
      <c r="AW170" s="13" t="s">
        <v>34</v>
      </c>
      <c r="AX170" s="13" t="s">
        <v>83</v>
      </c>
      <c r="AY170" s="241" t="s">
        <v>121</v>
      </c>
    </row>
    <row r="171" s="2" customFormat="1" ht="37.8" customHeight="1">
      <c r="A171" s="38"/>
      <c r="B171" s="39"/>
      <c r="C171" s="212" t="s">
        <v>229</v>
      </c>
      <c r="D171" s="212" t="s">
        <v>123</v>
      </c>
      <c r="E171" s="213" t="s">
        <v>230</v>
      </c>
      <c r="F171" s="214" t="s">
        <v>231</v>
      </c>
      <c r="G171" s="215" t="s">
        <v>175</v>
      </c>
      <c r="H171" s="216">
        <v>56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43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127</v>
      </c>
      <c r="AT171" s="224" t="s">
        <v>123</v>
      </c>
      <c r="AU171" s="224" t="s">
        <v>85</v>
      </c>
      <c r="AY171" s="17" t="s">
        <v>121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127</v>
      </c>
      <c r="BM171" s="224" t="s">
        <v>232</v>
      </c>
    </row>
    <row r="172" s="14" customFormat="1">
      <c r="A172" s="14"/>
      <c r="B172" s="253"/>
      <c r="C172" s="254"/>
      <c r="D172" s="226" t="s">
        <v>136</v>
      </c>
      <c r="E172" s="255" t="s">
        <v>1</v>
      </c>
      <c r="F172" s="256" t="s">
        <v>211</v>
      </c>
      <c r="G172" s="254"/>
      <c r="H172" s="255" t="s">
        <v>1</v>
      </c>
      <c r="I172" s="257"/>
      <c r="J172" s="254"/>
      <c r="K172" s="254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136</v>
      </c>
      <c r="AU172" s="262" t="s">
        <v>85</v>
      </c>
      <c r="AV172" s="14" t="s">
        <v>83</v>
      </c>
      <c r="AW172" s="14" t="s">
        <v>34</v>
      </c>
      <c r="AX172" s="14" t="s">
        <v>78</v>
      </c>
      <c r="AY172" s="262" t="s">
        <v>121</v>
      </c>
    </row>
    <row r="173" s="13" customFormat="1">
      <c r="A173" s="13"/>
      <c r="B173" s="231"/>
      <c r="C173" s="232"/>
      <c r="D173" s="226" t="s">
        <v>136</v>
      </c>
      <c r="E173" s="233" t="s">
        <v>1</v>
      </c>
      <c r="F173" s="234" t="s">
        <v>198</v>
      </c>
      <c r="G173" s="232"/>
      <c r="H173" s="235">
        <v>14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136</v>
      </c>
      <c r="AU173" s="241" t="s">
        <v>85</v>
      </c>
      <c r="AV173" s="13" t="s">
        <v>85</v>
      </c>
      <c r="AW173" s="13" t="s">
        <v>34</v>
      </c>
      <c r="AX173" s="13" t="s">
        <v>78</v>
      </c>
      <c r="AY173" s="241" t="s">
        <v>121</v>
      </c>
    </row>
    <row r="174" s="14" customFormat="1">
      <c r="A174" s="14"/>
      <c r="B174" s="253"/>
      <c r="C174" s="254"/>
      <c r="D174" s="226" t="s">
        <v>136</v>
      </c>
      <c r="E174" s="255" t="s">
        <v>1</v>
      </c>
      <c r="F174" s="256" t="s">
        <v>233</v>
      </c>
      <c r="G174" s="254"/>
      <c r="H174" s="255" t="s">
        <v>1</v>
      </c>
      <c r="I174" s="257"/>
      <c r="J174" s="254"/>
      <c r="K174" s="254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136</v>
      </c>
      <c r="AU174" s="262" t="s">
        <v>85</v>
      </c>
      <c r="AV174" s="14" t="s">
        <v>83</v>
      </c>
      <c r="AW174" s="14" t="s">
        <v>34</v>
      </c>
      <c r="AX174" s="14" t="s">
        <v>78</v>
      </c>
      <c r="AY174" s="262" t="s">
        <v>121</v>
      </c>
    </row>
    <row r="175" s="13" customFormat="1">
      <c r="A175" s="13"/>
      <c r="B175" s="231"/>
      <c r="C175" s="232"/>
      <c r="D175" s="226" t="s">
        <v>136</v>
      </c>
      <c r="E175" s="233" t="s">
        <v>1</v>
      </c>
      <c r="F175" s="234" t="s">
        <v>234</v>
      </c>
      <c r="G175" s="232"/>
      <c r="H175" s="235">
        <v>42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136</v>
      </c>
      <c r="AU175" s="241" t="s">
        <v>85</v>
      </c>
      <c r="AV175" s="13" t="s">
        <v>85</v>
      </c>
      <c r="AW175" s="13" t="s">
        <v>34</v>
      </c>
      <c r="AX175" s="13" t="s">
        <v>78</v>
      </c>
      <c r="AY175" s="241" t="s">
        <v>121</v>
      </c>
    </row>
    <row r="176" s="15" customFormat="1">
      <c r="A176" s="15"/>
      <c r="B176" s="263"/>
      <c r="C176" s="264"/>
      <c r="D176" s="226" t="s">
        <v>136</v>
      </c>
      <c r="E176" s="265" t="s">
        <v>1</v>
      </c>
      <c r="F176" s="266" t="s">
        <v>235</v>
      </c>
      <c r="G176" s="264"/>
      <c r="H176" s="267">
        <v>56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3" t="s">
        <v>136</v>
      </c>
      <c r="AU176" s="273" t="s">
        <v>85</v>
      </c>
      <c r="AV176" s="15" t="s">
        <v>127</v>
      </c>
      <c r="AW176" s="15" t="s">
        <v>34</v>
      </c>
      <c r="AX176" s="15" t="s">
        <v>83</v>
      </c>
      <c r="AY176" s="273" t="s">
        <v>121</v>
      </c>
    </row>
    <row r="177" s="12" customFormat="1" ht="22.8" customHeight="1">
      <c r="A177" s="12"/>
      <c r="B177" s="196"/>
      <c r="C177" s="197"/>
      <c r="D177" s="198" t="s">
        <v>77</v>
      </c>
      <c r="E177" s="210" t="s">
        <v>127</v>
      </c>
      <c r="F177" s="210" t="s">
        <v>236</v>
      </c>
      <c r="G177" s="197"/>
      <c r="H177" s="197"/>
      <c r="I177" s="200"/>
      <c r="J177" s="211">
        <f>BK177</f>
        <v>0</v>
      </c>
      <c r="K177" s="197"/>
      <c r="L177" s="202"/>
      <c r="M177" s="203"/>
      <c r="N177" s="204"/>
      <c r="O177" s="204"/>
      <c r="P177" s="205">
        <f>SUM(P178:P193)</f>
        <v>0</v>
      </c>
      <c r="Q177" s="204"/>
      <c r="R177" s="205">
        <f>SUM(R178:R193)</f>
        <v>93.991716499999995</v>
      </c>
      <c r="S177" s="204"/>
      <c r="T177" s="206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7" t="s">
        <v>83</v>
      </c>
      <c r="AT177" s="208" t="s">
        <v>77</v>
      </c>
      <c r="AU177" s="208" t="s">
        <v>83</v>
      </c>
      <c r="AY177" s="207" t="s">
        <v>121</v>
      </c>
      <c r="BK177" s="209">
        <f>SUM(BK178:BK193)</f>
        <v>0</v>
      </c>
    </row>
    <row r="178" s="2" customFormat="1" ht="37.8" customHeight="1">
      <c r="A178" s="38"/>
      <c r="B178" s="39"/>
      <c r="C178" s="212" t="s">
        <v>7</v>
      </c>
      <c r="D178" s="212" t="s">
        <v>123</v>
      </c>
      <c r="E178" s="213" t="s">
        <v>237</v>
      </c>
      <c r="F178" s="214" t="s">
        <v>238</v>
      </c>
      <c r="G178" s="215" t="s">
        <v>126</v>
      </c>
      <c r="H178" s="216">
        <v>58.75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43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127</v>
      </c>
      <c r="AT178" s="224" t="s">
        <v>123</v>
      </c>
      <c r="AU178" s="224" t="s">
        <v>85</v>
      </c>
      <c r="AY178" s="17" t="s">
        <v>121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83</v>
      </c>
      <c r="BK178" s="225">
        <f>ROUND(I178*H178,2)</f>
        <v>0</v>
      </c>
      <c r="BL178" s="17" t="s">
        <v>127</v>
      </c>
      <c r="BM178" s="224" t="s">
        <v>239</v>
      </c>
    </row>
    <row r="179" s="14" customFormat="1">
      <c r="A179" s="14"/>
      <c r="B179" s="253"/>
      <c r="C179" s="254"/>
      <c r="D179" s="226" t="s">
        <v>136</v>
      </c>
      <c r="E179" s="255" t="s">
        <v>1</v>
      </c>
      <c r="F179" s="256" t="s">
        <v>240</v>
      </c>
      <c r="G179" s="254"/>
      <c r="H179" s="255" t="s">
        <v>1</v>
      </c>
      <c r="I179" s="257"/>
      <c r="J179" s="254"/>
      <c r="K179" s="254"/>
      <c r="L179" s="258"/>
      <c r="M179" s="259"/>
      <c r="N179" s="260"/>
      <c r="O179" s="260"/>
      <c r="P179" s="260"/>
      <c r="Q179" s="260"/>
      <c r="R179" s="260"/>
      <c r="S179" s="260"/>
      <c r="T179" s="26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2" t="s">
        <v>136</v>
      </c>
      <c r="AU179" s="262" t="s">
        <v>85</v>
      </c>
      <c r="AV179" s="14" t="s">
        <v>83</v>
      </c>
      <c r="AW179" s="14" t="s">
        <v>34</v>
      </c>
      <c r="AX179" s="14" t="s">
        <v>78</v>
      </c>
      <c r="AY179" s="262" t="s">
        <v>121</v>
      </c>
    </row>
    <row r="180" s="13" customFormat="1">
      <c r="A180" s="13"/>
      <c r="B180" s="231"/>
      <c r="C180" s="232"/>
      <c r="D180" s="226" t="s">
        <v>136</v>
      </c>
      <c r="E180" s="233" t="s">
        <v>1</v>
      </c>
      <c r="F180" s="234" t="s">
        <v>241</v>
      </c>
      <c r="G180" s="232"/>
      <c r="H180" s="235">
        <v>18.75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136</v>
      </c>
      <c r="AU180" s="241" t="s">
        <v>85</v>
      </c>
      <c r="AV180" s="13" t="s">
        <v>85</v>
      </c>
      <c r="AW180" s="13" t="s">
        <v>34</v>
      </c>
      <c r="AX180" s="13" t="s">
        <v>78</v>
      </c>
      <c r="AY180" s="241" t="s">
        <v>121</v>
      </c>
    </row>
    <row r="181" s="14" customFormat="1">
      <c r="A181" s="14"/>
      <c r="B181" s="253"/>
      <c r="C181" s="254"/>
      <c r="D181" s="226" t="s">
        <v>136</v>
      </c>
      <c r="E181" s="255" t="s">
        <v>1</v>
      </c>
      <c r="F181" s="256" t="s">
        <v>242</v>
      </c>
      <c r="G181" s="254"/>
      <c r="H181" s="255" t="s">
        <v>1</v>
      </c>
      <c r="I181" s="257"/>
      <c r="J181" s="254"/>
      <c r="K181" s="254"/>
      <c r="L181" s="258"/>
      <c r="M181" s="259"/>
      <c r="N181" s="260"/>
      <c r="O181" s="260"/>
      <c r="P181" s="260"/>
      <c r="Q181" s="260"/>
      <c r="R181" s="260"/>
      <c r="S181" s="260"/>
      <c r="T181" s="26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2" t="s">
        <v>136</v>
      </c>
      <c r="AU181" s="262" t="s">
        <v>85</v>
      </c>
      <c r="AV181" s="14" t="s">
        <v>83</v>
      </c>
      <c r="AW181" s="14" t="s">
        <v>34</v>
      </c>
      <c r="AX181" s="14" t="s">
        <v>78</v>
      </c>
      <c r="AY181" s="262" t="s">
        <v>121</v>
      </c>
    </row>
    <row r="182" s="13" customFormat="1">
      <c r="A182" s="13"/>
      <c r="B182" s="231"/>
      <c r="C182" s="232"/>
      <c r="D182" s="226" t="s">
        <v>136</v>
      </c>
      <c r="E182" s="233" t="s">
        <v>1</v>
      </c>
      <c r="F182" s="234" t="s">
        <v>243</v>
      </c>
      <c r="G182" s="232"/>
      <c r="H182" s="235">
        <v>40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136</v>
      </c>
      <c r="AU182" s="241" t="s">
        <v>85</v>
      </c>
      <c r="AV182" s="13" t="s">
        <v>85</v>
      </c>
      <c r="AW182" s="13" t="s">
        <v>34</v>
      </c>
      <c r="AX182" s="13" t="s">
        <v>78</v>
      </c>
      <c r="AY182" s="241" t="s">
        <v>121</v>
      </c>
    </row>
    <row r="183" s="15" customFormat="1">
      <c r="A183" s="15"/>
      <c r="B183" s="263"/>
      <c r="C183" s="264"/>
      <c r="D183" s="226" t="s">
        <v>136</v>
      </c>
      <c r="E183" s="265" t="s">
        <v>1</v>
      </c>
      <c r="F183" s="266" t="s">
        <v>235</v>
      </c>
      <c r="G183" s="264"/>
      <c r="H183" s="267">
        <v>58.75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3" t="s">
        <v>136</v>
      </c>
      <c r="AU183" s="273" t="s">
        <v>85</v>
      </c>
      <c r="AV183" s="15" t="s">
        <v>127</v>
      </c>
      <c r="AW183" s="15" t="s">
        <v>34</v>
      </c>
      <c r="AX183" s="15" t="s">
        <v>83</v>
      </c>
      <c r="AY183" s="273" t="s">
        <v>121</v>
      </c>
    </row>
    <row r="184" s="2" customFormat="1" ht="44.25" customHeight="1">
      <c r="A184" s="38"/>
      <c r="B184" s="39"/>
      <c r="C184" s="212" t="s">
        <v>244</v>
      </c>
      <c r="D184" s="212" t="s">
        <v>123</v>
      </c>
      <c r="E184" s="213" t="s">
        <v>245</v>
      </c>
      <c r="F184" s="214" t="s">
        <v>246</v>
      </c>
      <c r="G184" s="215" t="s">
        <v>133</v>
      </c>
      <c r="H184" s="216">
        <v>20.675000000000001</v>
      </c>
      <c r="I184" s="217"/>
      <c r="J184" s="218">
        <f>ROUND(I184*H184,2)</f>
        <v>0</v>
      </c>
      <c r="K184" s="219"/>
      <c r="L184" s="44"/>
      <c r="M184" s="220" t="s">
        <v>1</v>
      </c>
      <c r="N184" s="221" t="s">
        <v>43</v>
      </c>
      <c r="O184" s="91"/>
      <c r="P184" s="222">
        <f>O184*H184</f>
        <v>0</v>
      </c>
      <c r="Q184" s="222">
        <v>2.4340799999999998</v>
      </c>
      <c r="R184" s="222">
        <f>Q184*H184</f>
        <v>50.324604000000001</v>
      </c>
      <c r="S184" s="222">
        <v>0</v>
      </c>
      <c r="T184" s="22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4" t="s">
        <v>127</v>
      </c>
      <c r="AT184" s="224" t="s">
        <v>123</v>
      </c>
      <c r="AU184" s="224" t="s">
        <v>85</v>
      </c>
      <c r="AY184" s="17" t="s">
        <v>121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83</v>
      </c>
      <c r="BK184" s="225">
        <f>ROUND(I184*H184,2)</f>
        <v>0</v>
      </c>
      <c r="BL184" s="17" t="s">
        <v>127</v>
      </c>
      <c r="BM184" s="224" t="s">
        <v>247</v>
      </c>
    </row>
    <row r="185" s="13" customFormat="1">
      <c r="A185" s="13"/>
      <c r="B185" s="231"/>
      <c r="C185" s="232"/>
      <c r="D185" s="226" t="s">
        <v>136</v>
      </c>
      <c r="E185" s="233" t="s">
        <v>1</v>
      </c>
      <c r="F185" s="234" t="s">
        <v>248</v>
      </c>
      <c r="G185" s="232"/>
      <c r="H185" s="235">
        <v>20.675000000000001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136</v>
      </c>
      <c r="AU185" s="241" t="s">
        <v>85</v>
      </c>
      <c r="AV185" s="13" t="s">
        <v>85</v>
      </c>
      <c r="AW185" s="13" t="s">
        <v>34</v>
      </c>
      <c r="AX185" s="13" t="s">
        <v>83</v>
      </c>
      <c r="AY185" s="241" t="s">
        <v>121</v>
      </c>
    </row>
    <row r="186" s="2" customFormat="1" ht="49.05" customHeight="1">
      <c r="A186" s="38"/>
      <c r="B186" s="39"/>
      <c r="C186" s="212" t="s">
        <v>249</v>
      </c>
      <c r="D186" s="212" t="s">
        <v>123</v>
      </c>
      <c r="E186" s="213" t="s">
        <v>250</v>
      </c>
      <c r="F186" s="214" t="s">
        <v>251</v>
      </c>
      <c r="G186" s="215" t="s">
        <v>126</v>
      </c>
      <c r="H186" s="216">
        <v>23.800000000000001</v>
      </c>
      <c r="I186" s="217"/>
      <c r="J186" s="218">
        <f>ROUND(I186*H186,2)</f>
        <v>0</v>
      </c>
      <c r="K186" s="219"/>
      <c r="L186" s="44"/>
      <c r="M186" s="220" t="s">
        <v>1</v>
      </c>
      <c r="N186" s="221" t="s">
        <v>43</v>
      </c>
      <c r="O186" s="91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127</v>
      </c>
      <c r="AT186" s="224" t="s">
        <v>123</v>
      </c>
      <c r="AU186" s="224" t="s">
        <v>85</v>
      </c>
      <c r="AY186" s="17" t="s">
        <v>121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83</v>
      </c>
      <c r="BK186" s="225">
        <f>ROUND(I186*H186,2)</f>
        <v>0</v>
      </c>
      <c r="BL186" s="17" t="s">
        <v>127</v>
      </c>
      <c r="BM186" s="224" t="s">
        <v>252</v>
      </c>
    </row>
    <row r="187" s="13" customFormat="1">
      <c r="A187" s="13"/>
      <c r="B187" s="231"/>
      <c r="C187" s="232"/>
      <c r="D187" s="226" t="s">
        <v>136</v>
      </c>
      <c r="E187" s="233" t="s">
        <v>1</v>
      </c>
      <c r="F187" s="234" t="s">
        <v>253</v>
      </c>
      <c r="G187" s="232"/>
      <c r="H187" s="235">
        <v>23.800000000000001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136</v>
      </c>
      <c r="AU187" s="241" t="s">
        <v>85</v>
      </c>
      <c r="AV187" s="13" t="s">
        <v>85</v>
      </c>
      <c r="AW187" s="13" t="s">
        <v>34</v>
      </c>
      <c r="AX187" s="13" t="s">
        <v>83</v>
      </c>
      <c r="AY187" s="241" t="s">
        <v>121</v>
      </c>
    </row>
    <row r="188" s="2" customFormat="1" ht="44.25" customHeight="1">
      <c r="A188" s="38"/>
      <c r="B188" s="39"/>
      <c r="C188" s="212" t="s">
        <v>254</v>
      </c>
      <c r="D188" s="212" t="s">
        <v>123</v>
      </c>
      <c r="E188" s="213" t="s">
        <v>255</v>
      </c>
      <c r="F188" s="214" t="s">
        <v>256</v>
      </c>
      <c r="G188" s="215" t="s">
        <v>126</v>
      </c>
      <c r="H188" s="216">
        <v>58.75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43</v>
      </c>
      <c r="O188" s="91"/>
      <c r="P188" s="222">
        <f>O188*H188</f>
        <v>0</v>
      </c>
      <c r="Q188" s="222">
        <v>0.74326999999999999</v>
      </c>
      <c r="R188" s="222">
        <f>Q188*H188</f>
        <v>43.667112500000002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127</v>
      </c>
      <c r="AT188" s="224" t="s">
        <v>123</v>
      </c>
      <c r="AU188" s="224" t="s">
        <v>85</v>
      </c>
      <c r="AY188" s="17" t="s">
        <v>121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83</v>
      </c>
      <c r="BK188" s="225">
        <f>ROUND(I188*H188,2)</f>
        <v>0</v>
      </c>
      <c r="BL188" s="17" t="s">
        <v>127</v>
      </c>
      <c r="BM188" s="224" t="s">
        <v>257</v>
      </c>
    </row>
    <row r="189" s="14" customFormat="1">
      <c r="A189" s="14"/>
      <c r="B189" s="253"/>
      <c r="C189" s="254"/>
      <c r="D189" s="226" t="s">
        <v>136</v>
      </c>
      <c r="E189" s="255" t="s">
        <v>1</v>
      </c>
      <c r="F189" s="256" t="s">
        <v>240</v>
      </c>
      <c r="G189" s="254"/>
      <c r="H189" s="255" t="s">
        <v>1</v>
      </c>
      <c r="I189" s="257"/>
      <c r="J189" s="254"/>
      <c r="K189" s="254"/>
      <c r="L189" s="258"/>
      <c r="M189" s="259"/>
      <c r="N189" s="260"/>
      <c r="O189" s="260"/>
      <c r="P189" s="260"/>
      <c r="Q189" s="260"/>
      <c r="R189" s="260"/>
      <c r="S189" s="260"/>
      <c r="T189" s="26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2" t="s">
        <v>136</v>
      </c>
      <c r="AU189" s="262" t="s">
        <v>85</v>
      </c>
      <c r="AV189" s="14" t="s">
        <v>83</v>
      </c>
      <c r="AW189" s="14" t="s">
        <v>34</v>
      </c>
      <c r="AX189" s="14" t="s">
        <v>78</v>
      </c>
      <c r="AY189" s="262" t="s">
        <v>121</v>
      </c>
    </row>
    <row r="190" s="13" customFormat="1">
      <c r="A190" s="13"/>
      <c r="B190" s="231"/>
      <c r="C190" s="232"/>
      <c r="D190" s="226" t="s">
        <v>136</v>
      </c>
      <c r="E190" s="233" t="s">
        <v>1</v>
      </c>
      <c r="F190" s="234" t="s">
        <v>258</v>
      </c>
      <c r="G190" s="232"/>
      <c r="H190" s="235">
        <v>18.75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136</v>
      </c>
      <c r="AU190" s="241" t="s">
        <v>85</v>
      </c>
      <c r="AV190" s="13" t="s">
        <v>85</v>
      </c>
      <c r="AW190" s="13" t="s">
        <v>34</v>
      </c>
      <c r="AX190" s="13" t="s">
        <v>78</v>
      </c>
      <c r="AY190" s="241" t="s">
        <v>121</v>
      </c>
    </row>
    <row r="191" s="14" customFormat="1">
      <c r="A191" s="14"/>
      <c r="B191" s="253"/>
      <c r="C191" s="254"/>
      <c r="D191" s="226" t="s">
        <v>136</v>
      </c>
      <c r="E191" s="255" t="s">
        <v>1</v>
      </c>
      <c r="F191" s="256" t="s">
        <v>242</v>
      </c>
      <c r="G191" s="254"/>
      <c r="H191" s="255" t="s">
        <v>1</v>
      </c>
      <c r="I191" s="257"/>
      <c r="J191" s="254"/>
      <c r="K191" s="254"/>
      <c r="L191" s="258"/>
      <c r="M191" s="259"/>
      <c r="N191" s="260"/>
      <c r="O191" s="260"/>
      <c r="P191" s="260"/>
      <c r="Q191" s="260"/>
      <c r="R191" s="260"/>
      <c r="S191" s="260"/>
      <c r="T191" s="26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2" t="s">
        <v>136</v>
      </c>
      <c r="AU191" s="262" t="s">
        <v>85</v>
      </c>
      <c r="AV191" s="14" t="s">
        <v>83</v>
      </c>
      <c r="AW191" s="14" t="s">
        <v>34</v>
      </c>
      <c r="AX191" s="14" t="s">
        <v>78</v>
      </c>
      <c r="AY191" s="262" t="s">
        <v>121</v>
      </c>
    </row>
    <row r="192" s="13" customFormat="1">
      <c r="A192" s="13"/>
      <c r="B192" s="231"/>
      <c r="C192" s="232"/>
      <c r="D192" s="226" t="s">
        <v>136</v>
      </c>
      <c r="E192" s="233" t="s">
        <v>1</v>
      </c>
      <c r="F192" s="234" t="s">
        <v>243</v>
      </c>
      <c r="G192" s="232"/>
      <c r="H192" s="235">
        <v>40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136</v>
      </c>
      <c r="AU192" s="241" t="s">
        <v>85</v>
      </c>
      <c r="AV192" s="13" t="s">
        <v>85</v>
      </c>
      <c r="AW192" s="13" t="s">
        <v>34</v>
      </c>
      <c r="AX192" s="13" t="s">
        <v>78</v>
      </c>
      <c r="AY192" s="241" t="s">
        <v>121</v>
      </c>
    </row>
    <row r="193" s="15" customFormat="1">
      <c r="A193" s="15"/>
      <c r="B193" s="263"/>
      <c r="C193" s="264"/>
      <c r="D193" s="226" t="s">
        <v>136</v>
      </c>
      <c r="E193" s="265" t="s">
        <v>1</v>
      </c>
      <c r="F193" s="266" t="s">
        <v>235</v>
      </c>
      <c r="G193" s="264"/>
      <c r="H193" s="267">
        <v>58.75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3" t="s">
        <v>136</v>
      </c>
      <c r="AU193" s="273" t="s">
        <v>85</v>
      </c>
      <c r="AV193" s="15" t="s">
        <v>127</v>
      </c>
      <c r="AW193" s="15" t="s">
        <v>34</v>
      </c>
      <c r="AX193" s="15" t="s">
        <v>83</v>
      </c>
      <c r="AY193" s="273" t="s">
        <v>121</v>
      </c>
    </row>
    <row r="194" s="12" customFormat="1" ht="22.8" customHeight="1">
      <c r="A194" s="12"/>
      <c r="B194" s="196"/>
      <c r="C194" s="197"/>
      <c r="D194" s="198" t="s">
        <v>77</v>
      </c>
      <c r="E194" s="210" t="s">
        <v>151</v>
      </c>
      <c r="F194" s="210" t="s">
        <v>259</v>
      </c>
      <c r="G194" s="197"/>
      <c r="H194" s="197"/>
      <c r="I194" s="200"/>
      <c r="J194" s="211">
        <f>BK194</f>
        <v>0</v>
      </c>
      <c r="K194" s="197"/>
      <c r="L194" s="202"/>
      <c r="M194" s="203"/>
      <c r="N194" s="204"/>
      <c r="O194" s="204"/>
      <c r="P194" s="205">
        <f>SUM(P195:P202)</f>
        <v>0</v>
      </c>
      <c r="Q194" s="204"/>
      <c r="R194" s="205">
        <f>SUM(R195:R202)</f>
        <v>6.8472610799999991</v>
      </c>
      <c r="S194" s="204"/>
      <c r="T194" s="206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7" t="s">
        <v>83</v>
      </c>
      <c r="AT194" s="208" t="s">
        <v>77</v>
      </c>
      <c r="AU194" s="208" t="s">
        <v>83</v>
      </c>
      <c r="AY194" s="207" t="s">
        <v>121</v>
      </c>
      <c r="BK194" s="209">
        <f>SUM(BK195:BK202)</f>
        <v>0</v>
      </c>
    </row>
    <row r="195" s="2" customFormat="1" ht="44.25" customHeight="1">
      <c r="A195" s="38"/>
      <c r="B195" s="39"/>
      <c r="C195" s="212" t="s">
        <v>260</v>
      </c>
      <c r="D195" s="212" t="s">
        <v>123</v>
      </c>
      <c r="E195" s="213" t="s">
        <v>261</v>
      </c>
      <c r="F195" s="214" t="s">
        <v>262</v>
      </c>
      <c r="G195" s="215" t="s">
        <v>126</v>
      </c>
      <c r="H195" s="216">
        <v>20.257999999999999</v>
      </c>
      <c r="I195" s="217"/>
      <c r="J195" s="218">
        <f>ROUND(I195*H195,2)</f>
        <v>0</v>
      </c>
      <c r="K195" s="219"/>
      <c r="L195" s="44"/>
      <c r="M195" s="220" t="s">
        <v>1</v>
      </c>
      <c r="N195" s="221" t="s">
        <v>43</v>
      </c>
      <c r="O195" s="91"/>
      <c r="P195" s="222">
        <f>O195*H195</f>
        <v>0</v>
      </c>
      <c r="Q195" s="222">
        <v>0.13075999999999999</v>
      </c>
      <c r="R195" s="222">
        <f>Q195*H195</f>
        <v>2.6489360799999995</v>
      </c>
      <c r="S195" s="222">
        <v>0</v>
      </c>
      <c r="T195" s="22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127</v>
      </c>
      <c r="AT195" s="224" t="s">
        <v>123</v>
      </c>
      <c r="AU195" s="224" t="s">
        <v>85</v>
      </c>
      <c r="AY195" s="17" t="s">
        <v>121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83</v>
      </c>
      <c r="BK195" s="225">
        <f>ROUND(I195*H195,2)</f>
        <v>0</v>
      </c>
      <c r="BL195" s="17" t="s">
        <v>127</v>
      </c>
      <c r="BM195" s="224" t="s">
        <v>263</v>
      </c>
    </row>
    <row r="196" s="13" customFormat="1">
      <c r="A196" s="13"/>
      <c r="B196" s="231"/>
      <c r="C196" s="232"/>
      <c r="D196" s="226" t="s">
        <v>136</v>
      </c>
      <c r="E196" s="233" t="s">
        <v>1</v>
      </c>
      <c r="F196" s="234" t="s">
        <v>264</v>
      </c>
      <c r="G196" s="232"/>
      <c r="H196" s="235">
        <v>20.257999999999999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136</v>
      </c>
      <c r="AU196" s="241" t="s">
        <v>85</v>
      </c>
      <c r="AV196" s="13" t="s">
        <v>85</v>
      </c>
      <c r="AW196" s="13" t="s">
        <v>34</v>
      </c>
      <c r="AX196" s="13" t="s">
        <v>83</v>
      </c>
      <c r="AY196" s="241" t="s">
        <v>121</v>
      </c>
    </row>
    <row r="197" s="2" customFormat="1" ht="37.8" customHeight="1">
      <c r="A197" s="38"/>
      <c r="B197" s="39"/>
      <c r="C197" s="212" t="s">
        <v>265</v>
      </c>
      <c r="D197" s="212" t="s">
        <v>123</v>
      </c>
      <c r="E197" s="213" t="s">
        <v>266</v>
      </c>
      <c r="F197" s="214" t="s">
        <v>267</v>
      </c>
      <c r="G197" s="215" t="s">
        <v>126</v>
      </c>
      <c r="H197" s="216">
        <v>76.25</v>
      </c>
      <c r="I197" s="217"/>
      <c r="J197" s="218">
        <f>ROUND(I197*H197,2)</f>
        <v>0</v>
      </c>
      <c r="K197" s="219"/>
      <c r="L197" s="44"/>
      <c r="M197" s="220" t="s">
        <v>1</v>
      </c>
      <c r="N197" s="221" t="s">
        <v>43</v>
      </c>
      <c r="O197" s="91"/>
      <c r="P197" s="222">
        <f>O197*H197</f>
        <v>0</v>
      </c>
      <c r="Q197" s="222">
        <v>0.055059999999999998</v>
      </c>
      <c r="R197" s="222">
        <f>Q197*H197</f>
        <v>4.1983249999999996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127</v>
      </c>
      <c r="AT197" s="224" t="s">
        <v>123</v>
      </c>
      <c r="AU197" s="224" t="s">
        <v>85</v>
      </c>
      <c r="AY197" s="17" t="s">
        <v>121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127</v>
      </c>
      <c r="BM197" s="224" t="s">
        <v>268</v>
      </c>
    </row>
    <row r="198" s="14" customFormat="1">
      <c r="A198" s="14"/>
      <c r="B198" s="253"/>
      <c r="C198" s="254"/>
      <c r="D198" s="226" t="s">
        <v>136</v>
      </c>
      <c r="E198" s="255" t="s">
        <v>1</v>
      </c>
      <c r="F198" s="256" t="s">
        <v>240</v>
      </c>
      <c r="G198" s="254"/>
      <c r="H198" s="255" t="s">
        <v>1</v>
      </c>
      <c r="I198" s="257"/>
      <c r="J198" s="254"/>
      <c r="K198" s="254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136</v>
      </c>
      <c r="AU198" s="262" t="s">
        <v>85</v>
      </c>
      <c r="AV198" s="14" t="s">
        <v>83</v>
      </c>
      <c r="AW198" s="14" t="s">
        <v>34</v>
      </c>
      <c r="AX198" s="14" t="s">
        <v>78</v>
      </c>
      <c r="AY198" s="262" t="s">
        <v>121</v>
      </c>
    </row>
    <row r="199" s="13" customFormat="1">
      <c r="A199" s="13"/>
      <c r="B199" s="231"/>
      <c r="C199" s="232"/>
      <c r="D199" s="226" t="s">
        <v>136</v>
      </c>
      <c r="E199" s="233" t="s">
        <v>1</v>
      </c>
      <c r="F199" s="234" t="s">
        <v>269</v>
      </c>
      <c r="G199" s="232"/>
      <c r="H199" s="235">
        <v>56.25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136</v>
      </c>
      <c r="AU199" s="241" t="s">
        <v>85</v>
      </c>
      <c r="AV199" s="13" t="s">
        <v>85</v>
      </c>
      <c r="AW199" s="13" t="s">
        <v>34</v>
      </c>
      <c r="AX199" s="13" t="s">
        <v>78</v>
      </c>
      <c r="AY199" s="241" t="s">
        <v>121</v>
      </c>
    </row>
    <row r="200" s="14" customFormat="1">
      <c r="A200" s="14"/>
      <c r="B200" s="253"/>
      <c r="C200" s="254"/>
      <c r="D200" s="226" t="s">
        <v>136</v>
      </c>
      <c r="E200" s="255" t="s">
        <v>1</v>
      </c>
      <c r="F200" s="256" t="s">
        <v>242</v>
      </c>
      <c r="G200" s="254"/>
      <c r="H200" s="255" t="s">
        <v>1</v>
      </c>
      <c r="I200" s="257"/>
      <c r="J200" s="254"/>
      <c r="K200" s="254"/>
      <c r="L200" s="258"/>
      <c r="M200" s="259"/>
      <c r="N200" s="260"/>
      <c r="O200" s="260"/>
      <c r="P200" s="260"/>
      <c r="Q200" s="260"/>
      <c r="R200" s="260"/>
      <c r="S200" s="260"/>
      <c r="T200" s="26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2" t="s">
        <v>136</v>
      </c>
      <c r="AU200" s="262" t="s">
        <v>85</v>
      </c>
      <c r="AV200" s="14" t="s">
        <v>83</v>
      </c>
      <c r="AW200" s="14" t="s">
        <v>34</v>
      </c>
      <c r="AX200" s="14" t="s">
        <v>78</v>
      </c>
      <c r="AY200" s="262" t="s">
        <v>121</v>
      </c>
    </row>
    <row r="201" s="13" customFormat="1">
      <c r="A201" s="13"/>
      <c r="B201" s="231"/>
      <c r="C201" s="232"/>
      <c r="D201" s="226" t="s">
        <v>136</v>
      </c>
      <c r="E201" s="233" t="s">
        <v>1</v>
      </c>
      <c r="F201" s="234" t="s">
        <v>270</v>
      </c>
      <c r="G201" s="232"/>
      <c r="H201" s="235">
        <v>20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136</v>
      </c>
      <c r="AU201" s="241" t="s">
        <v>85</v>
      </c>
      <c r="AV201" s="13" t="s">
        <v>85</v>
      </c>
      <c r="AW201" s="13" t="s">
        <v>34</v>
      </c>
      <c r="AX201" s="13" t="s">
        <v>78</v>
      </c>
      <c r="AY201" s="241" t="s">
        <v>121</v>
      </c>
    </row>
    <row r="202" s="15" customFormat="1">
      <c r="A202" s="15"/>
      <c r="B202" s="263"/>
      <c r="C202" s="264"/>
      <c r="D202" s="226" t="s">
        <v>136</v>
      </c>
      <c r="E202" s="265" t="s">
        <v>1</v>
      </c>
      <c r="F202" s="266" t="s">
        <v>235</v>
      </c>
      <c r="G202" s="264"/>
      <c r="H202" s="267">
        <v>76.25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3" t="s">
        <v>136</v>
      </c>
      <c r="AU202" s="273" t="s">
        <v>85</v>
      </c>
      <c r="AV202" s="15" t="s">
        <v>127</v>
      </c>
      <c r="AW202" s="15" t="s">
        <v>34</v>
      </c>
      <c r="AX202" s="15" t="s">
        <v>83</v>
      </c>
      <c r="AY202" s="273" t="s">
        <v>121</v>
      </c>
    </row>
    <row r="203" s="12" customFormat="1" ht="22.8" customHeight="1">
      <c r="A203" s="12"/>
      <c r="B203" s="196"/>
      <c r="C203" s="197"/>
      <c r="D203" s="198" t="s">
        <v>77</v>
      </c>
      <c r="E203" s="210" t="s">
        <v>161</v>
      </c>
      <c r="F203" s="210" t="s">
        <v>271</v>
      </c>
      <c r="G203" s="197"/>
      <c r="H203" s="197"/>
      <c r="I203" s="200"/>
      <c r="J203" s="211">
        <f>BK203</f>
        <v>0</v>
      </c>
      <c r="K203" s="197"/>
      <c r="L203" s="202"/>
      <c r="M203" s="203"/>
      <c r="N203" s="204"/>
      <c r="O203" s="204"/>
      <c r="P203" s="205">
        <f>SUM(P204:P205)</f>
        <v>0</v>
      </c>
      <c r="Q203" s="204"/>
      <c r="R203" s="205">
        <f>SUM(R204:R205)</f>
        <v>0.0093299999999999998</v>
      </c>
      <c r="S203" s="204"/>
      <c r="T203" s="206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83</v>
      </c>
      <c r="AT203" s="208" t="s">
        <v>77</v>
      </c>
      <c r="AU203" s="208" t="s">
        <v>83</v>
      </c>
      <c r="AY203" s="207" t="s">
        <v>121</v>
      </c>
      <c r="BK203" s="209">
        <f>SUM(BK204:BK205)</f>
        <v>0</v>
      </c>
    </row>
    <row r="204" s="2" customFormat="1" ht="24.15" customHeight="1">
      <c r="A204" s="38"/>
      <c r="B204" s="39"/>
      <c r="C204" s="212" t="s">
        <v>272</v>
      </c>
      <c r="D204" s="212" t="s">
        <v>123</v>
      </c>
      <c r="E204" s="213" t="s">
        <v>273</v>
      </c>
      <c r="F204" s="214" t="s">
        <v>274</v>
      </c>
      <c r="G204" s="215" t="s">
        <v>144</v>
      </c>
      <c r="H204" s="216">
        <v>3</v>
      </c>
      <c r="I204" s="217"/>
      <c r="J204" s="218">
        <f>ROUND(I204*H204,2)</f>
        <v>0</v>
      </c>
      <c r="K204" s="219"/>
      <c r="L204" s="44"/>
      <c r="M204" s="220" t="s">
        <v>1</v>
      </c>
      <c r="N204" s="221" t="s">
        <v>43</v>
      </c>
      <c r="O204" s="91"/>
      <c r="P204" s="222">
        <f>O204*H204</f>
        <v>0</v>
      </c>
      <c r="Q204" s="222">
        <v>0.0031099999999999999</v>
      </c>
      <c r="R204" s="222">
        <f>Q204*H204</f>
        <v>0.0093299999999999998</v>
      </c>
      <c r="S204" s="222">
        <v>0</v>
      </c>
      <c r="T204" s="22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127</v>
      </c>
      <c r="AT204" s="224" t="s">
        <v>123</v>
      </c>
      <c r="AU204" s="224" t="s">
        <v>85</v>
      </c>
      <c r="AY204" s="17" t="s">
        <v>121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83</v>
      </c>
      <c r="BK204" s="225">
        <f>ROUND(I204*H204,2)</f>
        <v>0</v>
      </c>
      <c r="BL204" s="17" t="s">
        <v>127</v>
      </c>
      <c r="BM204" s="224" t="s">
        <v>275</v>
      </c>
    </row>
    <row r="205" s="2" customFormat="1" ht="24.15" customHeight="1">
      <c r="A205" s="38"/>
      <c r="B205" s="39"/>
      <c r="C205" s="212" t="s">
        <v>276</v>
      </c>
      <c r="D205" s="212" t="s">
        <v>123</v>
      </c>
      <c r="E205" s="213" t="s">
        <v>277</v>
      </c>
      <c r="F205" s="214" t="s">
        <v>278</v>
      </c>
      <c r="G205" s="215" t="s">
        <v>175</v>
      </c>
      <c r="H205" s="216">
        <v>3</v>
      </c>
      <c r="I205" s="217"/>
      <c r="J205" s="218">
        <f>ROUND(I205*H205,2)</f>
        <v>0</v>
      </c>
      <c r="K205" s="219"/>
      <c r="L205" s="44"/>
      <c r="M205" s="220" t="s">
        <v>1</v>
      </c>
      <c r="N205" s="221" t="s">
        <v>43</v>
      </c>
      <c r="O205" s="91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4" t="s">
        <v>127</v>
      </c>
      <c r="AT205" s="224" t="s">
        <v>123</v>
      </c>
      <c r="AU205" s="224" t="s">
        <v>85</v>
      </c>
      <c r="AY205" s="17" t="s">
        <v>121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83</v>
      </c>
      <c r="BK205" s="225">
        <f>ROUND(I205*H205,2)</f>
        <v>0</v>
      </c>
      <c r="BL205" s="17" t="s">
        <v>127</v>
      </c>
      <c r="BM205" s="224" t="s">
        <v>279</v>
      </c>
    </row>
    <row r="206" s="12" customFormat="1" ht="22.8" customHeight="1">
      <c r="A206" s="12"/>
      <c r="B206" s="196"/>
      <c r="C206" s="197"/>
      <c r="D206" s="198" t="s">
        <v>77</v>
      </c>
      <c r="E206" s="210" t="s">
        <v>167</v>
      </c>
      <c r="F206" s="210" t="s">
        <v>280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SUM(P207:P247)</f>
        <v>0</v>
      </c>
      <c r="Q206" s="204"/>
      <c r="R206" s="205">
        <f>SUM(R207:R247)</f>
        <v>0.10579</v>
      </c>
      <c r="S206" s="204"/>
      <c r="T206" s="206">
        <f>SUM(T207:T247)</f>
        <v>22.085897840000001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83</v>
      </c>
      <c r="AT206" s="208" t="s">
        <v>77</v>
      </c>
      <c r="AU206" s="208" t="s">
        <v>83</v>
      </c>
      <c r="AY206" s="207" t="s">
        <v>121</v>
      </c>
      <c r="BK206" s="209">
        <f>SUM(BK207:BK247)</f>
        <v>0</v>
      </c>
    </row>
    <row r="207" s="2" customFormat="1" ht="66.75" customHeight="1">
      <c r="A207" s="38"/>
      <c r="B207" s="39"/>
      <c r="C207" s="212" t="s">
        <v>281</v>
      </c>
      <c r="D207" s="212" t="s">
        <v>123</v>
      </c>
      <c r="E207" s="213" t="s">
        <v>282</v>
      </c>
      <c r="F207" s="214" t="s">
        <v>283</v>
      </c>
      <c r="G207" s="215" t="s">
        <v>126</v>
      </c>
      <c r="H207" s="216">
        <v>76.25</v>
      </c>
      <c r="I207" s="217"/>
      <c r="J207" s="218">
        <f>ROUND(I207*H207,2)</f>
        <v>0</v>
      </c>
      <c r="K207" s="219"/>
      <c r="L207" s="44"/>
      <c r="M207" s="220" t="s">
        <v>1</v>
      </c>
      <c r="N207" s="221" t="s">
        <v>43</v>
      </c>
      <c r="O207" s="91"/>
      <c r="P207" s="222">
        <f>O207*H207</f>
        <v>0</v>
      </c>
      <c r="Q207" s="222">
        <v>0</v>
      </c>
      <c r="R207" s="222">
        <f>Q207*H207</f>
        <v>0</v>
      </c>
      <c r="S207" s="222">
        <v>0.072230000000000003</v>
      </c>
      <c r="T207" s="223">
        <f>S207*H207</f>
        <v>5.5075374999999998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127</v>
      </c>
      <c r="AT207" s="224" t="s">
        <v>123</v>
      </c>
      <c r="AU207" s="224" t="s">
        <v>85</v>
      </c>
      <c r="AY207" s="17" t="s">
        <v>121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83</v>
      </c>
      <c r="BK207" s="225">
        <f>ROUND(I207*H207,2)</f>
        <v>0</v>
      </c>
      <c r="BL207" s="17" t="s">
        <v>127</v>
      </c>
      <c r="BM207" s="224" t="s">
        <v>284</v>
      </c>
    </row>
    <row r="208" s="2" customFormat="1" ht="76.35" customHeight="1">
      <c r="A208" s="38"/>
      <c r="B208" s="39"/>
      <c r="C208" s="212" t="s">
        <v>285</v>
      </c>
      <c r="D208" s="212" t="s">
        <v>123</v>
      </c>
      <c r="E208" s="213" t="s">
        <v>286</v>
      </c>
      <c r="F208" s="214" t="s">
        <v>287</v>
      </c>
      <c r="G208" s="215" t="s">
        <v>126</v>
      </c>
      <c r="H208" s="216">
        <v>20.257999999999999</v>
      </c>
      <c r="I208" s="217"/>
      <c r="J208" s="218">
        <f>ROUND(I208*H208,2)</f>
        <v>0</v>
      </c>
      <c r="K208" s="219"/>
      <c r="L208" s="44"/>
      <c r="M208" s="220" t="s">
        <v>1</v>
      </c>
      <c r="N208" s="221" t="s">
        <v>43</v>
      </c>
      <c r="O208" s="91"/>
      <c r="P208" s="222">
        <f>O208*H208</f>
        <v>0</v>
      </c>
      <c r="Q208" s="222">
        <v>0</v>
      </c>
      <c r="R208" s="222">
        <f>Q208*H208</f>
        <v>0</v>
      </c>
      <c r="S208" s="222">
        <v>0.072230000000000003</v>
      </c>
      <c r="T208" s="223">
        <f>S208*H208</f>
        <v>1.46323534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4" t="s">
        <v>127</v>
      </c>
      <c r="AT208" s="224" t="s">
        <v>123</v>
      </c>
      <c r="AU208" s="224" t="s">
        <v>85</v>
      </c>
      <c r="AY208" s="17" t="s">
        <v>121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83</v>
      </c>
      <c r="BK208" s="225">
        <f>ROUND(I208*H208,2)</f>
        <v>0</v>
      </c>
      <c r="BL208" s="17" t="s">
        <v>127</v>
      </c>
      <c r="BM208" s="224" t="s">
        <v>288</v>
      </c>
    </row>
    <row r="209" s="13" customFormat="1">
      <c r="A209" s="13"/>
      <c r="B209" s="231"/>
      <c r="C209" s="232"/>
      <c r="D209" s="226" t="s">
        <v>136</v>
      </c>
      <c r="E209" s="233" t="s">
        <v>1</v>
      </c>
      <c r="F209" s="234" t="s">
        <v>289</v>
      </c>
      <c r="G209" s="232"/>
      <c r="H209" s="235">
        <v>20.257999999999999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136</v>
      </c>
      <c r="AU209" s="241" t="s">
        <v>85</v>
      </c>
      <c r="AV209" s="13" t="s">
        <v>85</v>
      </c>
      <c r="AW209" s="13" t="s">
        <v>34</v>
      </c>
      <c r="AX209" s="13" t="s">
        <v>83</v>
      </c>
      <c r="AY209" s="241" t="s">
        <v>121</v>
      </c>
    </row>
    <row r="210" s="2" customFormat="1" ht="44.25" customHeight="1">
      <c r="A210" s="38"/>
      <c r="B210" s="39"/>
      <c r="C210" s="212" t="s">
        <v>290</v>
      </c>
      <c r="D210" s="212" t="s">
        <v>123</v>
      </c>
      <c r="E210" s="213" t="s">
        <v>291</v>
      </c>
      <c r="F210" s="214" t="s">
        <v>292</v>
      </c>
      <c r="G210" s="215" t="s">
        <v>126</v>
      </c>
      <c r="H210" s="216">
        <v>52.920000000000002</v>
      </c>
      <c r="I210" s="217"/>
      <c r="J210" s="218">
        <f>ROUND(I210*H210,2)</f>
        <v>0</v>
      </c>
      <c r="K210" s="219"/>
      <c r="L210" s="44"/>
      <c r="M210" s="220" t="s">
        <v>1</v>
      </c>
      <c r="N210" s="221" t="s">
        <v>43</v>
      </c>
      <c r="O210" s="91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4" t="s">
        <v>127</v>
      </c>
      <c r="AT210" s="224" t="s">
        <v>123</v>
      </c>
      <c r="AU210" s="224" t="s">
        <v>85</v>
      </c>
      <c r="AY210" s="17" t="s">
        <v>121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83</v>
      </c>
      <c r="BK210" s="225">
        <f>ROUND(I210*H210,2)</f>
        <v>0</v>
      </c>
      <c r="BL210" s="17" t="s">
        <v>127</v>
      </c>
      <c r="BM210" s="224" t="s">
        <v>293</v>
      </c>
    </row>
    <row r="211" s="13" customFormat="1">
      <c r="A211" s="13"/>
      <c r="B211" s="231"/>
      <c r="C211" s="232"/>
      <c r="D211" s="226" t="s">
        <v>136</v>
      </c>
      <c r="E211" s="233" t="s">
        <v>1</v>
      </c>
      <c r="F211" s="234" t="s">
        <v>294</v>
      </c>
      <c r="G211" s="232"/>
      <c r="H211" s="235">
        <v>52.920000000000002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136</v>
      </c>
      <c r="AU211" s="241" t="s">
        <v>85</v>
      </c>
      <c r="AV211" s="13" t="s">
        <v>85</v>
      </c>
      <c r="AW211" s="13" t="s">
        <v>34</v>
      </c>
      <c r="AX211" s="13" t="s">
        <v>83</v>
      </c>
      <c r="AY211" s="241" t="s">
        <v>121</v>
      </c>
    </row>
    <row r="212" s="2" customFormat="1" ht="49.05" customHeight="1">
      <c r="A212" s="38"/>
      <c r="B212" s="39"/>
      <c r="C212" s="212" t="s">
        <v>295</v>
      </c>
      <c r="D212" s="212" t="s">
        <v>123</v>
      </c>
      <c r="E212" s="213" t="s">
        <v>296</v>
      </c>
      <c r="F212" s="214" t="s">
        <v>297</v>
      </c>
      <c r="G212" s="215" t="s">
        <v>126</v>
      </c>
      <c r="H212" s="216">
        <v>453.60000000000002</v>
      </c>
      <c r="I212" s="217"/>
      <c r="J212" s="218">
        <f>ROUND(I212*H212,2)</f>
        <v>0</v>
      </c>
      <c r="K212" s="219"/>
      <c r="L212" s="44"/>
      <c r="M212" s="220" t="s">
        <v>1</v>
      </c>
      <c r="N212" s="221" t="s">
        <v>43</v>
      </c>
      <c r="O212" s="91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127</v>
      </c>
      <c r="AT212" s="224" t="s">
        <v>123</v>
      </c>
      <c r="AU212" s="224" t="s">
        <v>85</v>
      </c>
      <c r="AY212" s="17" t="s">
        <v>121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83</v>
      </c>
      <c r="BK212" s="225">
        <f>ROUND(I212*H212,2)</f>
        <v>0</v>
      </c>
      <c r="BL212" s="17" t="s">
        <v>127</v>
      </c>
      <c r="BM212" s="224" t="s">
        <v>298</v>
      </c>
    </row>
    <row r="213" s="13" customFormat="1">
      <c r="A213" s="13"/>
      <c r="B213" s="231"/>
      <c r="C213" s="232"/>
      <c r="D213" s="226" t="s">
        <v>136</v>
      </c>
      <c r="E213" s="233" t="s">
        <v>1</v>
      </c>
      <c r="F213" s="234" t="s">
        <v>299</v>
      </c>
      <c r="G213" s="232"/>
      <c r="H213" s="235">
        <v>453.60000000000002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136</v>
      </c>
      <c r="AU213" s="241" t="s">
        <v>85</v>
      </c>
      <c r="AV213" s="13" t="s">
        <v>85</v>
      </c>
      <c r="AW213" s="13" t="s">
        <v>34</v>
      </c>
      <c r="AX213" s="13" t="s">
        <v>83</v>
      </c>
      <c r="AY213" s="241" t="s">
        <v>121</v>
      </c>
    </row>
    <row r="214" s="2" customFormat="1" ht="44.25" customHeight="1">
      <c r="A214" s="38"/>
      <c r="B214" s="39"/>
      <c r="C214" s="212" t="s">
        <v>300</v>
      </c>
      <c r="D214" s="212" t="s">
        <v>123</v>
      </c>
      <c r="E214" s="213" t="s">
        <v>301</v>
      </c>
      <c r="F214" s="214" t="s">
        <v>302</v>
      </c>
      <c r="G214" s="215" t="s">
        <v>126</v>
      </c>
      <c r="H214" s="216">
        <v>52.920000000000002</v>
      </c>
      <c r="I214" s="217"/>
      <c r="J214" s="218">
        <f>ROUND(I214*H214,2)</f>
        <v>0</v>
      </c>
      <c r="K214" s="219"/>
      <c r="L214" s="44"/>
      <c r="M214" s="220" t="s">
        <v>1</v>
      </c>
      <c r="N214" s="221" t="s">
        <v>43</v>
      </c>
      <c r="O214" s="91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127</v>
      </c>
      <c r="AT214" s="224" t="s">
        <v>123</v>
      </c>
      <c r="AU214" s="224" t="s">
        <v>85</v>
      </c>
      <c r="AY214" s="17" t="s">
        <v>121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83</v>
      </c>
      <c r="BK214" s="225">
        <f>ROUND(I214*H214,2)</f>
        <v>0</v>
      </c>
      <c r="BL214" s="17" t="s">
        <v>127</v>
      </c>
      <c r="BM214" s="224" t="s">
        <v>303</v>
      </c>
    </row>
    <row r="215" s="2" customFormat="1" ht="24.15" customHeight="1">
      <c r="A215" s="38"/>
      <c r="B215" s="39"/>
      <c r="C215" s="212" t="s">
        <v>304</v>
      </c>
      <c r="D215" s="212" t="s">
        <v>123</v>
      </c>
      <c r="E215" s="213" t="s">
        <v>305</v>
      </c>
      <c r="F215" s="214" t="s">
        <v>306</v>
      </c>
      <c r="G215" s="215" t="s">
        <v>126</v>
      </c>
      <c r="H215" s="216">
        <v>1.1499999999999999</v>
      </c>
      <c r="I215" s="217"/>
      <c r="J215" s="218">
        <f>ROUND(I215*H215,2)</f>
        <v>0</v>
      </c>
      <c r="K215" s="219"/>
      <c r="L215" s="44"/>
      <c r="M215" s="220" t="s">
        <v>1</v>
      </c>
      <c r="N215" s="221" t="s">
        <v>43</v>
      </c>
      <c r="O215" s="91"/>
      <c r="P215" s="222">
        <f>O215*H215</f>
        <v>0</v>
      </c>
      <c r="Q215" s="222">
        <v>0</v>
      </c>
      <c r="R215" s="222">
        <f>Q215*H215</f>
        <v>0</v>
      </c>
      <c r="S215" s="222">
        <v>0.75</v>
      </c>
      <c r="T215" s="223">
        <f>S215*H215</f>
        <v>0.86249999999999993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4" t="s">
        <v>127</v>
      </c>
      <c r="AT215" s="224" t="s">
        <v>123</v>
      </c>
      <c r="AU215" s="224" t="s">
        <v>85</v>
      </c>
      <c r="AY215" s="17" t="s">
        <v>121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83</v>
      </c>
      <c r="BK215" s="225">
        <f>ROUND(I215*H215,2)</f>
        <v>0</v>
      </c>
      <c r="BL215" s="17" t="s">
        <v>127</v>
      </c>
      <c r="BM215" s="224" t="s">
        <v>307</v>
      </c>
    </row>
    <row r="216" s="13" customFormat="1">
      <c r="A216" s="13"/>
      <c r="B216" s="231"/>
      <c r="C216" s="232"/>
      <c r="D216" s="226" t="s">
        <v>136</v>
      </c>
      <c r="E216" s="233" t="s">
        <v>1</v>
      </c>
      <c r="F216" s="234" t="s">
        <v>308</v>
      </c>
      <c r="G216" s="232"/>
      <c r="H216" s="235">
        <v>1.1499999999999999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136</v>
      </c>
      <c r="AU216" s="241" t="s">
        <v>85</v>
      </c>
      <c r="AV216" s="13" t="s">
        <v>85</v>
      </c>
      <c r="AW216" s="13" t="s">
        <v>34</v>
      </c>
      <c r="AX216" s="13" t="s">
        <v>83</v>
      </c>
      <c r="AY216" s="241" t="s">
        <v>121</v>
      </c>
    </row>
    <row r="217" s="2" customFormat="1" ht="44.25" customHeight="1">
      <c r="A217" s="38"/>
      <c r="B217" s="39"/>
      <c r="C217" s="212" t="s">
        <v>309</v>
      </c>
      <c r="D217" s="212" t="s">
        <v>123</v>
      </c>
      <c r="E217" s="213" t="s">
        <v>310</v>
      </c>
      <c r="F217" s="214" t="s">
        <v>311</v>
      </c>
      <c r="G217" s="215" t="s">
        <v>144</v>
      </c>
      <c r="H217" s="216">
        <v>1.5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43</v>
      </c>
      <c r="O217" s="91"/>
      <c r="P217" s="222">
        <f>O217*H217</f>
        <v>0</v>
      </c>
      <c r="Q217" s="222">
        <v>0.00048000000000000001</v>
      </c>
      <c r="R217" s="222">
        <f>Q217*H217</f>
        <v>0.00072000000000000005</v>
      </c>
      <c r="S217" s="222">
        <v>0.0080000000000000002</v>
      </c>
      <c r="T217" s="223">
        <f>S217*H217</f>
        <v>0.012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127</v>
      </c>
      <c r="AT217" s="224" t="s">
        <v>123</v>
      </c>
      <c r="AU217" s="224" t="s">
        <v>85</v>
      </c>
      <c r="AY217" s="17" t="s">
        <v>121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83</v>
      </c>
      <c r="BK217" s="225">
        <f>ROUND(I217*H217,2)</f>
        <v>0</v>
      </c>
      <c r="BL217" s="17" t="s">
        <v>127</v>
      </c>
      <c r="BM217" s="224" t="s">
        <v>312</v>
      </c>
    </row>
    <row r="218" s="2" customFormat="1">
      <c r="A218" s="38"/>
      <c r="B218" s="39"/>
      <c r="C218" s="40"/>
      <c r="D218" s="226" t="s">
        <v>129</v>
      </c>
      <c r="E218" s="40"/>
      <c r="F218" s="227" t="s">
        <v>313</v>
      </c>
      <c r="G218" s="40"/>
      <c r="H218" s="40"/>
      <c r="I218" s="228"/>
      <c r="J218" s="40"/>
      <c r="K218" s="40"/>
      <c r="L218" s="44"/>
      <c r="M218" s="229"/>
      <c r="N218" s="230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85</v>
      </c>
    </row>
    <row r="219" s="13" customFormat="1">
      <c r="A219" s="13"/>
      <c r="B219" s="231"/>
      <c r="C219" s="232"/>
      <c r="D219" s="226" t="s">
        <v>136</v>
      </c>
      <c r="E219" s="233" t="s">
        <v>1</v>
      </c>
      <c r="F219" s="234" t="s">
        <v>314</v>
      </c>
      <c r="G219" s="232"/>
      <c r="H219" s="235">
        <v>1.5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136</v>
      </c>
      <c r="AU219" s="241" t="s">
        <v>85</v>
      </c>
      <c r="AV219" s="13" t="s">
        <v>85</v>
      </c>
      <c r="AW219" s="13" t="s">
        <v>34</v>
      </c>
      <c r="AX219" s="13" t="s">
        <v>83</v>
      </c>
      <c r="AY219" s="241" t="s">
        <v>121</v>
      </c>
    </row>
    <row r="220" s="2" customFormat="1" ht="24.15" customHeight="1">
      <c r="A220" s="38"/>
      <c r="B220" s="39"/>
      <c r="C220" s="212" t="s">
        <v>315</v>
      </c>
      <c r="D220" s="212" t="s">
        <v>123</v>
      </c>
      <c r="E220" s="213" t="s">
        <v>316</v>
      </c>
      <c r="F220" s="214" t="s">
        <v>317</v>
      </c>
      <c r="G220" s="215" t="s">
        <v>126</v>
      </c>
      <c r="H220" s="216">
        <v>58.125</v>
      </c>
      <c r="I220" s="217"/>
      <c r="J220" s="218">
        <f>ROUND(I220*H220,2)</f>
        <v>0</v>
      </c>
      <c r="K220" s="219"/>
      <c r="L220" s="44"/>
      <c r="M220" s="220" t="s">
        <v>1</v>
      </c>
      <c r="N220" s="221" t="s">
        <v>43</v>
      </c>
      <c r="O220" s="91"/>
      <c r="P220" s="222">
        <f>O220*H220</f>
        <v>0</v>
      </c>
      <c r="Q220" s="222">
        <v>0</v>
      </c>
      <c r="R220" s="222">
        <f>Q220*H220</f>
        <v>0</v>
      </c>
      <c r="S220" s="222">
        <v>0.245</v>
      </c>
      <c r="T220" s="223">
        <f>S220*H220</f>
        <v>14.240625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127</v>
      </c>
      <c r="AT220" s="224" t="s">
        <v>123</v>
      </c>
      <c r="AU220" s="224" t="s">
        <v>85</v>
      </c>
      <c r="AY220" s="17" t="s">
        <v>121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127</v>
      </c>
      <c r="BM220" s="224" t="s">
        <v>318</v>
      </c>
    </row>
    <row r="221" s="14" customFormat="1">
      <c r="A221" s="14"/>
      <c r="B221" s="253"/>
      <c r="C221" s="254"/>
      <c r="D221" s="226" t="s">
        <v>136</v>
      </c>
      <c r="E221" s="255" t="s">
        <v>1</v>
      </c>
      <c r="F221" s="256" t="s">
        <v>211</v>
      </c>
      <c r="G221" s="254"/>
      <c r="H221" s="255" t="s">
        <v>1</v>
      </c>
      <c r="I221" s="257"/>
      <c r="J221" s="254"/>
      <c r="K221" s="254"/>
      <c r="L221" s="258"/>
      <c r="M221" s="259"/>
      <c r="N221" s="260"/>
      <c r="O221" s="260"/>
      <c r="P221" s="260"/>
      <c r="Q221" s="260"/>
      <c r="R221" s="260"/>
      <c r="S221" s="260"/>
      <c r="T221" s="26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2" t="s">
        <v>136</v>
      </c>
      <c r="AU221" s="262" t="s">
        <v>85</v>
      </c>
      <c r="AV221" s="14" t="s">
        <v>83</v>
      </c>
      <c r="AW221" s="14" t="s">
        <v>34</v>
      </c>
      <c r="AX221" s="14" t="s">
        <v>78</v>
      </c>
      <c r="AY221" s="262" t="s">
        <v>121</v>
      </c>
    </row>
    <row r="222" s="13" customFormat="1">
      <c r="A222" s="13"/>
      <c r="B222" s="231"/>
      <c r="C222" s="232"/>
      <c r="D222" s="226" t="s">
        <v>136</v>
      </c>
      <c r="E222" s="233" t="s">
        <v>1</v>
      </c>
      <c r="F222" s="234" t="s">
        <v>319</v>
      </c>
      <c r="G222" s="232"/>
      <c r="H222" s="235">
        <v>5.25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136</v>
      </c>
      <c r="AU222" s="241" t="s">
        <v>85</v>
      </c>
      <c r="AV222" s="13" t="s">
        <v>85</v>
      </c>
      <c r="AW222" s="13" t="s">
        <v>34</v>
      </c>
      <c r="AX222" s="13" t="s">
        <v>78</v>
      </c>
      <c r="AY222" s="241" t="s">
        <v>121</v>
      </c>
    </row>
    <row r="223" s="14" customFormat="1">
      <c r="A223" s="14"/>
      <c r="B223" s="253"/>
      <c r="C223" s="254"/>
      <c r="D223" s="226" t="s">
        <v>136</v>
      </c>
      <c r="E223" s="255" t="s">
        <v>1</v>
      </c>
      <c r="F223" s="256" t="s">
        <v>320</v>
      </c>
      <c r="G223" s="254"/>
      <c r="H223" s="255" t="s">
        <v>1</v>
      </c>
      <c r="I223" s="257"/>
      <c r="J223" s="254"/>
      <c r="K223" s="254"/>
      <c r="L223" s="258"/>
      <c r="M223" s="259"/>
      <c r="N223" s="260"/>
      <c r="O223" s="260"/>
      <c r="P223" s="260"/>
      <c r="Q223" s="260"/>
      <c r="R223" s="260"/>
      <c r="S223" s="260"/>
      <c r="T223" s="26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2" t="s">
        <v>136</v>
      </c>
      <c r="AU223" s="262" t="s">
        <v>85</v>
      </c>
      <c r="AV223" s="14" t="s">
        <v>83</v>
      </c>
      <c r="AW223" s="14" t="s">
        <v>34</v>
      </c>
      <c r="AX223" s="14" t="s">
        <v>78</v>
      </c>
      <c r="AY223" s="262" t="s">
        <v>121</v>
      </c>
    </row>
    <row r="224" s="13" customFormat="1">
      <c r="A224" s="13"/>
      <c r="B224" s="231"/>
      <c r="C224" s="232"/>
      <c r="D224" s="226" t="s">
        <v>136</v>
      </c>
      <c r="E224" s="233" t="s">
        <v>1</v>
      </c>
      <c r="F224" s="234" t="s">
        <v>321</v>
      </c>
      <c r="G224" s="232"/>
      <c r="H224" s="235">
        <v>52.875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136</v>
      </c>
      <c r="AU224" s="241" t="s">
        <v>85</v>
      </c>
      <c r="AV224" s="13" t="s">
        <v>85</v>
      </c>
      <c r="AW224" s="13" t="s">
        <v>34</v>
      </c>
      <c r="AX224" s="13" t="s">
        <v>78</v>
      </c>
      <c r="AY224" s="241" t="s">
        <v>121</v>
      </c>
    </row>
    <row r="225" s="15" customFormat="1">
      <c r="A225" s="15"/>
      <c r="B225" s="263"/>
      <c r="C225" s="264"/>
      <c r="D225" s="226" t="s">
        <v>136</v>
      </c>
      <c r="E225" s="265" t="s">
        <v>1</v>
      </c>
      <c r="F225" s="266" t="s">
        <v>235</v>
      </c>
      <c r="G225" s="264"/>
      <c r="H225" s="267">
        <v>58.125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3" t="s">
        <v>136</v>
      </c>
      <c r="AU225" s="273" t="s">
        <v>85</v>
      </c>
      <c r="AV225" s="15" t="s">
        <v>127</v>
      </c>
      <c r="AW225" s="15" t="s">
        <v>34</v>
      </c>
      <c r="AX225" s="15" t="s">
        <v>83</v>
      </c>
      <c r="AY225" s="273" t="s">
        <v>121</v>
      </c>
    </row>
    <row r="226" s="2" customFormat="1" ht="24.15" customHeight="1">
      <c r="A226" s="38"/>
      <c r="B226" s="39"/>
      <c r="C226" s="212" t="s">
        <v>322</v>
      </c>
      <c r="D226" s="212" t="s">
        <v>123</v>
      </c>
      <c r="E226" s="213" t="s">
        <v>323</v>
      </c>
      <c r="F226" s="214" t="s">
        <v>324</v>
      </c>
      <c r="G226" s="215" t="s">
        <v>126</v>
      </c>
      <c r="H226" s="216">
        <v>319.29199999999997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43</v>
      </c>
      <c r="O226" s="91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127</v>
      </c>
      <c r="AT226" s="224" t="s">
        <v>123</v>
      </c>
      <c r="AU226" s="224" t="s">
        <v>85</v>
      </c>
      <c r="AY226" s="17" t="s">
        <v>121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83</v>
      </c>
      <c r="BK226" s="225">
        <f>ROUND(I226*H226,2)</f>
        <v>0</v>
      </c>
      <c r="BL226" s="17" t="s">
        <v>127</v>
      </c>
      <c r="BM226" s="224" t="s">
        <v>325</v>
      </c>
    </row>
    <row r="227" s="14" customFormat="1">
      <c r="A227" s="14"/>
      <c r="B227" s="253"/>
      <c r="C227" s="254"/>
      <c r="D227" s="226" t="s">
        <v>136</v>
      </c>
      <c r="E227" s="255" t="s">
        <v>1</v>
      </c>
      <c r="F227" s="256" t="s">
        <v>211</v>
      </c>
      <c r="G227" s="254"/>
      <c r="H227" s="255" t="s">
        <v>1</v>
      </c>
      <c r="I227" s="257"/>
      <c r="J227" s="254"/>
      <c r="K227" s="254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136</v>
      </c>
      <c r="AU227" s="262" t="s">
        <v>85</v>
      </c>
      <c r="AV227" s="14" t="s">
        <v>83</v>
      </c>
      <c r="AW227" s="14" t="s">
        <v>34</v>
      </c>
      <c r="AX227" s="14" t="s">
        <v>78</v>
      </c>
      <c r="AY227" s="262" t="s">
        <v>121</v>
      </c>
    </row>
    <row r="228" s="13" customFormat="1">
      <c r="A228" s="13"/>
      <c r="B228" s="231"/>
      <c r="C228" s="232"/>
      <c r="D228" s="226" t="s">
        <v>136</v>
      </c>
      <c r="E228" s="233" t="s">
        <v>1</v>
      </c>
      <c r="F228" s="234" t="s">
        <v>319</v>
      </c>
      <c r="G228" s="232"/>
      <c r="H228" s="235">
        <v>5.25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136</v>
      </c>
      <c r="AU228" s="241" t="s">
        <v>85</v>
      </c>
      <c r="AV228" s="13" t="s">
        <v>85</v>
      </c>
      <c r="AW228" s="13" t="s">
        <v>34</v>
      </c>
      <c r="AX228" s="13" t="s">
        <v>78</v>
      </c>
      <c r="AY228" s="241" t="s">
        <v>121</v>
      </c>
    </row>
    <row r="229" s="14" customFormat="1">
      <c r="A229" s="14"/>
      <c r="B229" s="253"/>
      <c r="C229" s="254"/>
      <c r="D229" s="226" t="s">
        <v>136</v>
      </c>
      <c r="E229" s="255" t="s">
        <v>1</v>
      </c>
      <c r="F229" s="256" t="s">
        <v>326</v>
      </c>
      <c r="G229" s="254"/>
      <c r="H229" s="255" t="s">
        <v>1</v>
      </c>
      <c r="I229" s="257"/>
      <c r="J229" s="254"/>
      <c r="K229" s="254"/>
      <c r="L229" s="258"/>
      <c r="M229" s="259"/>
      <c r="N229" s="260"/>
      <c r="O229" s="260"/>
      <c r="P229" s="260"/>
      <c r="Q229" s="260"/>
      <c r="R229" s="260"/>
      <c r="S229" s="260"/>
      <c r="T229" s="26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2" t="s">
        <v>136</v>
      </c>
      <c r="AU229" s="262" t="s">
        <v>85</v>
      </c>
      <c r="AV229" s="14" t="s">
        <v>83</v>
      </c>
      <c r="AW229" s="14" t="s">
        <v>34</v>
      </c>
      <c r="AX229" s="14" t="s">
        <v>78</v>
      </c>
      <c r="AY229" s="262" t="s">
        <v>121</v>
      </c>
    </row>
    <row r="230" s="13" customFormat="1">
      <c r="A230" s="13"/>
      <c r="B230" s="231"/>
      <c r="C230" s="232"/>
      <c r="D230" s="226" t="s">
        <v>136</v>
      </c>
      <c r="E230" s="233" t="s">
        <v>1</v>
      </c>
      <c r="F230" s="234" t="s">
        <v>327</v>
      </c>
      <c r="G230" s="232"/>
      <c r="H230" s="235">
        <v>81.034000000000006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136</v>
      </c>
      <c r="AU230" s="241" t="s">
        <v>85</v>
      </c>
      <c r="AV230" s="13" t="s">
        <v>85</v>
      </c>
      <c r="AW230" s="13" t="s">
        <v>34</v>
      </c>
      <c r="AX230" s="13" t="s">
        <v>78</v>
      </c>
      <c r="AY230" s="241" t="s">
        <v>121</v>
      </c>
    </row>
    <row r="231" s="13" customFormat="1">
      <c r="A231" s="13"/>
      <c r="B231" s="231"/>
      <c r="C231" s="232"/>
      <c r="D231" s="226" t="s">
        <v>136</v>
      </c>
      <c r="E231" s="233" t="s">
        <v>1</v>
      </c>
      <c r="F231" s="234" t="s">
        <v>328</v>
      </c>
      <c r="G231" s="232"/>
      <c r="H231" s="235">
        <v>20.257999999999999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136</v>
      </c>
      <c r="AU231" s="241" t="s">
        <v>85</v>
      </c>
      <c r="AV231" s="13" t="s">
        <v>85</v>
      </c>
      <c r="AW231" s="13" t="s">
        <v>34</v>
      </c>
      <c r="AX231" s="13" t="s">
        <v>78</v>
      </c>
      <c r="AY231" s="241" t="s">
        <v>121</v>
      </c>
    </row>
    <row r="232" s="14" customFormat="1">
      <c r="A232" s="14"/>
      <c r="B232" s="253"/>
      <c r="C232" s="254"/>
      <c r="D232" s="226" t="s">
        <v>136</v>
      </c>
      <c r="E232" s="255" t="s">
        <v>1</v>
      </c>
      <c r="F232" s="256" t="s">
        <v>329</v>
      </c>
      <c r="G232" s="254"/>
      <c r="H232" s="255" t="s">
        <v>1</v>
      </c>
      <c r="I232" s="257"/>
      <c r="J232" s="254"/>
      <c r="K232" s="254"/>
      <c r="L232" s="258"/>
      <c r="M232" s="259"/>
      <c r="N232" s="260"/>
      <c r="O232" s="260"/>
      <c r="P232" s="260"/>
      <c r="Q232" s="260"/>
      <c r="R232" s="260"/>
      <c r="S232" s="260"/>
      <c r="T232" s="26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2" t="s">
        <v>136</v>
      </c>
      <c r="AU232" s="262" t="s">
        <v>85</v>
      </c>
      <c r="AV232" s="14" t="s">
        <v>83</v>
      </c>
      <c r="AW232" s="14" t="s">
        <v>34</v>
      </c>
      <c r="AX232" s="14" t="s">
        <v>78</v>
      </c>
      <c r="AY232" s="262" t="s">
        <v>121</v>
      </c>
    </row>
    <row r="233" s="13" customFormat="1">
      <c r="A233" s="13"/>
      <c r="B233" s="231"/>
      <c r="C233" s="232"/>
      <c r="D233" s="226" t="s">
        <v>136</v>
      </c>
      <c r="E233" s="233" t="s">
        <v>1</v>
      </c>
      <c r="F233" s="234" t="s">
        <v>330</v>
      </c>
      <c r="G233" s="232"/>
      <c r="H233" s="235">
        <v>1.5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136</v>
      </c>
      <c r="AU233" s="241" t="s">
        <v>85</v>
      </c>
      <c r="AV233" s="13" t="s">
        <v>85</v>
      </c>
      <c r="AW233" s="13" t="s">
        <v>34</v>
      </c>
      <c r="AX233" s="13" t="s">
        <v>78</v>
      </c>
      <c r="AY233" s="241" t="s">
        <v>121</v>
      </c>
    </row>
    <row r="234" s="14" customFormat="1">
      <c r="A234" s="14"/>
      <c r="B234" s="253"/>
      <c r="C234" s="254"/>
      <c r="D234" s="226" t="s">
        <v>136</v>
      </c>
      <c r="E234" s="255" t="s">
        <v>1</v>
      </c>
      <c r="F234" s="256" t="s">
        <v>320</v>
      </c>
      <c r="G234" s="254"/>
      <c r="H234" s="255" t="s">
        <v>1</v>
      </c>
      <c r="I234" s="257"/>
      <c r="J234" s="254"/>
      <c r="K234" s="254"/>
      <c r="L234" s="258"/>
      <c r="M234" s="259"/>
      <c r="N234" s="260"/>
      <c r="O234" s="260"/>
      <c r="P234" s="260"/>
      <c r="Q234" s="260"/>
      <c r="R234" s="260"/>
      <c r="S234" s="260"/>
      <c r="T234" s="26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2" t="s">
        <v>136</v>
      </c>
      <c r="AU234" s="262" t="s">
        <v>85</v>
      </c>
      <c r="AV234" s="14" t="s">
        <v>83</v>
      </c>
      <c r="AW234" s="14" t="s">
        <v>34</v>
      </c>
      <c r="AX234" s="14" t="s">
        <v>78</v>
      </c>
      <c r="AY234" s="262" t="s">
        <v>121</v>
      </c>
    </row>
    <row r="235" s="13" customFormat="1">
      <c r="A235" s="13"/>
      <c r="B235" s="231"/>
      <c r="C235" s="232"/>
      <c r="D235" s="226" t="s">
        <v>136</v>
      </c>
      <c r="E235" s="233" t="s">
        <v>1</v>
      </c>
      <c r="F235" s="234" t="s">
        <v>331</v>
      </c>
      <c r="G235" s="232"/>
      <c r="H235" s="235">
        <v>135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136</v>
      </c>
      <c r="AU235" s="241" t="s">
        <v>85</v>
      </c>
      <c r="AV235" s="13" t="s">
        <v>85</v>
      </c>
      <c r="AW235" s="13" t="s">
        <v>34</v>
      </c>
      <c r="AX235" s="13" t="s">
        <v>78</v>
      </c>
      <c r="AY235" s="241" t="s">
        <v>121</v>
      </c>
    </row>
    <row r="236" s="13" customFormat="1">
      <c r="A236" s="13"/>
      <c r="B236" s="231"/>
      <c r="C236" s="232"/>
      <c r="D236" s="226" t="s">
        <v>136</v>
      </c>
      <c r="E236" s="233" t="s">
        <v>1</v>
      </c>
      <c r="F236" s="234" t="s">
        <v>332</v>
      </c>
      <c r="G236" s="232"/>
      <c r="H236" s="235">
        <v>76.25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136</v>
      </c>
      <c r="AU236" s="241" t="s">
        <v>85</v>
      </c>
      <c r="AV236" s="13" t="s">
        <v>85</v>
      </c>
      <c r="AW236" s="13" t="s">
        <v>34</v>
      </c>
      <c r="AX236" s="13" t="s">
        <v>78</v>
      </c>
      <c r="AY236" s="241" t="s">
        <v>121</v>
      </c>
    </row>
    <row r="237" s="15" customFormat="1">
      <c r="A237" s="15"/>
      <c r="B237" s="263"/>
      <c r="C237" s="264"/>
      <c r="D237" s="226" t="s">
        <v>136</v>
      </c>
      <c r="E237" s="265" t="s">
        <v>1</v>
      </c>
      <c r="F237" s="266" t="s">
        <v>235</v>
      </c>
      <c r="G237" s="264"/>
      <c r="H237" s="267">
        <v>319.29200000000003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3" t="s">
        <v>136</v>
      </c>
      <c r="AU237" s="273" t="s">
        <v>85</v>
      </c>
      <c r="AV237" s="15" t="s">
        <v>127</v>
      </c>
      <c r="AW237" s="15" t="s">
        <v>34</v>
      </c>
      <c r="AX237" s="15" t="s">
        <v>83</v>
      </c>
      <c r="AY237" s="273" t="s">
        <v>121</v>
      </c>
    </row>
    <row r="238" s="2" customFormat="1" ht="24.15" customHeight="1">
      <c r="A238" s="38"/>
      <c r="B238" s="39"/>
      <c r="C238" s="212" t="s">
        <v>333</v>
      </c>
      <c r="D238" s="212" t="s">
        <v>123</v>
      </c>
      <c r="E238" s="213" t="s">
        <v>334</v>
      </c>
      <c r="F238" s="214" t="s">
        <v>335</v>
      </c>
      <c r="G238" s="215" t="s">
        <v>126</v>
      </c>
      <c r="H238" s="216">
        <v>64</v>
      </c>
      <c r="I238" s="217"/>
      <c r="J238" s="218">
        <f>ROUND(I238*H238,2)</f>
        <v>0</v>
      </c>
      <c r="K238" s="219"/>
      <c r="L238" s="44"/>
      <c r="M238" s="220" t="s">
        <v>1</v>
      </c>
      <c r="N238" s="221" t="s">
        <v>43</v>
      </c>
      <c r="O238" s="91"/>
      <c r="P238" s="222">
        <f>O238*H238</f>
        <v>0</v>
      </c>
      <c r="Q238" s="222">
        <v>0.00158</v>
      </c>
      <c r="R238" s="222">
        <f>Q238*H238</f>
        <v>0.10112</v>
      </c>
      <c r="S238" s="222">
        <v>0</v>
      </c>
      <c r="T238" s="22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4" t="s">
        <v>127</v>
      </c>
      <c r="AT238" s="224" t="s">
        <v>123</v>
      </c>
      <c r="AU238" s="224" t="s">
        <v>85</v>
      </c>
      <c r="AY238" s="17" t="s">
        <v>121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83</v>
      </c>
      <c r="BK238" s="225">
        <f>ROUND(I238*H238,2)</f>
        <v>0</v>
      </c>
      <c r="BL238" s="17" t="s">
        <v>127</v>
      </c>
      <c r="BM238" s="224" t="s">
        <v>336</v>
      </c>
    </row>
    <row r="239" s="14" customFormat="1">
      <c r="A239" s="14"/>
      <c r="B239" s="253"/>
      <c r="C239" s="254"/>
      <c r="D239" s="226" t="s">
        <v>136</v>
      </c>
      <c r="E239" s="255" t="s">
        <v>1</v>
      </c>
      <c r="F239" s="256" t="s">
        <v>211</v>
      </c>
      <c r="G239" s="254"/>
      <c r="H239" s="255" t="s">
        <v>1</v>
      </c>
      <c r="I239" s="257"/>
      <c r="J239" s="254"/>
      <c r="K239" s="254"/>
      <c r="L239" s="258"/>
      <c r="M239" s="259"/>
      <c r="N239" s="260"/>
      <c r="O239" s="260"/>
      <c r="P239" s="260"/>
      <c r="Q239" s="260"/>
      <c r="R239" s="260"/>
      <c r="S239" s="260"/>
      <c r="T239" s="26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2" t="s">
        <v>136</v>
      </c>
      <c r="AU239" s="262" t="s">
        <v>85</v>
      </c>
      <c r="AV239" s="14" t="s">
        <v>83</v>
      </c>
      <c r="AW239" s="14" t="s">
        <v>34</v>
      </c>
      <c r="AX239" s="14" t="s">
        <v>78</v>
      </c>
      <c r="AY239" s="262" t="s">
        <v>121</v>
      </c>
    </row>
    <row r="240" s="13" customFormat="1">
      <c r="A240" s="13"/>
      <c r="B240" s="231"/>
      <c r="C240" s="232"/>
      <c r="D240" s="226" t="s">
        <v>136</v>
      </c>
      <c r="E240" s="233" t="s">
        <v>1</v>
      </c>
      <c r="F240" s="234" t="s">
        <v>319</v>
      </c>
      <c r="G240" s="232"/>
      <c r="H240" s="235">
        <v>5.25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136</v>
      </c>
      <c r="AU240" s="241" t="s">
        <v>85</v>
      </c>
      <c r="AV240" s="13" t="s">
        <v>85</v>
      </c>
      <c r="AW240" s="13" t="s">
        <v>34</v>
      </c>
      <c r="AX240" s="13" t="s">
        <v>78</v>
      </c>
      <c r="AY240" s="241" t="s">
        <v>121</v>
      </c>
    </row>
    <row r="241" s="14" customFormat="1">
      <c r="A241" s="14"/>
      <c r="B241" s="253"/>
      <c r="C241" s="254"/>
      <c r="D241" s="226" t="s">
        <v>136</v>
      </c>
      <c r="E241" s="255" t="s">
        <v>1</v>
      </c>
      <c r="F241" s="256" t="s">
        <v>320</v>
      </c>
      <c r="G241" s="254"/>
      <c r="H241" s="255" t="s">
        <v>1</v>
      </c>
      <c r="I241" s="257"/>
      <c r="J241" s="254"/>
      <c r="K241" s="254"/>
      <c r="L241" s="258"/>
      <c r="M241" s="259"/>
      <c r="N241" s="260"/>
      <c r="O241" s="260"/>
      <c r="P241" s="260"/>
      <c r="Q241" s="260"/>
      <c r="R241" s="260"/>
      <c r="S241" s="260"/>
      <c r="T241" s="26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2" t="s">
        <v>136</v>
      </c>
      <c r="AU241" s="262" t="s">
        <v>85</v>
      </c>
      <c r="AV241" s="14" t="s">
        <v>83</v>
      </c>
      <c r="AW241" s="14" t="s">
        <v>34</v>
      </c>
      <c r="AX241" s="14" t="s">
        <v>78</v>
      </c>
      <c r="AY241" s="262" t="s">
        <v>121</v>
      </c>
    </row>
    <row r="242" s="13" customFormat="1">
      <c r="A242" s="13"/>
      <c r="B242" s="231"/>
      <c r="C242" s="232"/>
      <c r="D242" s="226" t="s">
        <v>136</v>
      </c>
      <c r="E242" s="233" t="s">
        <v>1</v>
      </c>
      <c r="F242" s="234" t="s">
        <v>337</v>
      </c>
      <c r="G242" s="232"/>
      <c r="H242" s="235">
        <v>58.75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136</v>
      </c>
      <c r="AU242" s="241" t="s">
        <v>85</v>
      </c>
      <c r="AV242" s="13" t="s">
        <v>85</v>
      </c>
      <c r="AW242" s="13" t="s">
        <v>34</v>
      </c>
      <c r="AX242" s="13" t="s">
        <v>78</v>
      </c>
      <c r="AY242" s="241" t="s">
        <v>121</v>
      </c>
    </row>
    <row r="243" s="15" customFormat="1">
      <c r="A243" s="15"/>
      <c r="B243" s="263"/>
      <c r="C243" s="264"/>
      <c r="D243" s="226" t="s">
        <v>136</v>
      </c>
      <c r="E243" s="265" t="s">
        <v>1</v>
      </c>
      <c r="F243" s="266" t="s">
        <v>235</v>
      </c>
      <c r="G243" s="264"/>
      <c r="H243" s="267">
        <v>64</v>
      </c>
      <c r="I243" s="268"/>
      <c r="J243" s="264"/>
      <c r="K243" s="264"/>
      <c r="L243" s="269"/>
      <c r="M243" s="270"/>
      <c r="N243" s="271"/>
      <c r="O243" s="271"/>
      <c r="P243" s="271"/>
      <c r="Q243" s="271"/>
      <c r="R243" s="271"/>
      <c r="S243" s="271"/>
      <c r="T243" s="27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3" t="s">
        <v>136</v>
      </c>
      <c r="AU243" s="273" t="s">
        <v>85</v>
      </c>
      <c r="AV243" s="15" t="s">
        <v>127</v>
      </c>
      <c r="AW243" s="15" t="s">
        <v>34</v>
      </c>
      <c r="AX243" s="15" t="s">
        <v>83</v>
      </c>
      <c r="AY243" s="273" t="s">
        <v>121</v>
      </c>
    </row>
    <row r="244" s="2" customFormat="1" ht="24.15" customHeight="1">
      <c r="A244" s="38"/>
      <c r="B244" s="39"/>
      <c r="C244" s="212" t="s">
        <v>338</v>
      </c>
      <c r="D244" s="212" t="s">
        <v>123</v>
      </c>
      <c r="E244" s="213" t="s">
        <v>339</v>
      </c>
      <c r="F244" s="214" t="s">
        <v>340</v>
      </c>
      <c r="G244" s="215" t="s">
        <v>126</v>
      </c>
      <c r="H244" s="216">
        <v>2.5</v>
      </c>
      <c r="I244" s="217"/>
      <c r="J244" s="218">
        <f>ROUND(I244*H244,2)</f>
        <v>0</v>
      </c>
      <c r="K244" s="219"/>
      <c r="L244" s="44"/>
      <c r="M244" s="220" t="s">
        <v>1</v>
      </c>
      <c r="N244" s="221" t="s">
        <v>43</v>
      </c>
      <c r="O244" s="91"/>
      <c r="P244" s="222">
        <f>O244*H244</f>
        <v>0</v>
      </c>
      <c r="Q244" s="222">
        <v>0.00158</v>
      </c>
      <c r="R244" s="222">
        <f>Q244*H244</f>
        <v>0.0039500000000000004</v>
      </c>
      <c r="S244" s="222">
        <v>0</v>
      </c>
      <c r="T244" s="22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127</v>
      </c>
      <c r="AT244" s="224" t="s">
        <v>123</v>
      </c>
      <c r="AU244" s="224" t="s">
        <v>85</v>
      </c>
      <c r="AY244" s="17" t="s">
        <v>121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83</v>
      </c>
      <c r="BK244" s="225">
        <f>ROUND(I244*H244,2)</f>
        <v>0</v>
      </c>
      <c r="BL244" s="17" t="s">
        <v>127</v>
      </c>
      <c r="BM244" s="224" t="s">
        <v>341</v>
      </c>
    </row>
    <row r="245" s="13" customFormat="1">
      <c r="A245" s="13"/>
      <c r="B245" s="231"/>
      <c r="C245" s="232"/>
      <c r="D245" s="226" t="s">
        <v>136</v>
      </c>
      <c r="E245" s="233" t="s">
        <v>1</v>
      </c>
      <c r="F245" s="234" t="s">
        <v>342</v>
      </c>
      <c r="G245" s="232"/>
      <c r="H245" s="235">
        <v>2.5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136</v>
      </c>
      <c r="AU245" s="241" t="s">
        <v>85</v>
      </c>
      <c r="AV245" s="13" t="s">
        <v>85</v>
      </c>
      <c r="AW245" s="13" t="s">
        <v>34</v>
      </c>
      <c r="AX245" s="13" t="s">
        <v>83</v>
      </c>
      <c r="AY245" s="241" t="s">
        <v>121</v>
      </c>
    </row>
    <row r="246" s="2" customFormat="1" ht="33" customHeight="1">
      <c r="A246" s="38"/>
      <c r="B246" s="39"/>
      <c r="C246" s="212" t="s">
        <v>343</v>
      </c>
      <c r="D246" s="212" t="s">
        <v>123</v>
      </c>
      <c r="E246" s="213" t="s">
        <v>344</v>
      </c>
      <c r="F246" s="214" t="s">
        <v>345</v>
      </c>
      <c r="G246" s="215" t="s">
        <v>126</v>
      </c>
      <c r="H246" s="216">
        <v>7.75</v>
      </c>
      <c r="I246" s="217"/>
      <c r="J246" s="218">
        <f>ROUND(I246*H246,2)</f>
        <v>0</v>
      </c>
      <c r="K246" s="219"/>
      <c r="L246" s="44"/>
      <c r="M246" s="220" t="s">
        <v>1</v>
      </c>
      <c r="N246" s="221" t="s">
        <v>43</v>
      </c>
      <c r="O246" s="91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127</v>
      </c>
      <c r="AT246" s="224" t="s">
        <v>123</v>
      </c>
      <c r="AU246" s="224" t="s">
        <v>85</v>
      </c>
      <c r="AY246" s="17" t="s">
        <v>121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83</v>
      </c>
      <c r="BK246" s="225">
        <f>ROUND(I246*H246,2)</f>
        <v>0</v>
      </c>
      <c r="BL246" s="17" t="s">
        <v>127</v>
      </c>
      <c r="BM246" s="224" t="s">
        <v>346</v>
      </c>
    </row>
    <row r="247" s="13" customFormat="1">
      <c r="A247" s="13"/>
      <c r="B247" s="231"/>
      <c r="C247" s="232"/>
      <c r="D247" s="226" t="s">
        <v>136</v>
      </c>
      <c r="E247" s="233" t="s">
        <v>1</v>
      </c>
      <c r="F247" s="234" t="s">
        <v>347</v>
      </c>
      <c r="G247" s="232"/>
      <c r="H247" s="235">
        <v>7.75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136</v>
      </c>
      <c r="AU247" s="241" t="s">
        <v>85</v>
      </c>
      <c r="AV247" s="13" t="s">
        <v>85</v>
      </c>
      <c r="AW247" s="13" t="s">
        <v>34</v>
      </c>
      <c r="AX247" s="13" t="s">
        <v>83</v>
      </c>
      <c r="AY247" s="241" t="s">
        <v>121</v>
      </c>
    </row>
    <row r="248" s="12" customFormat="1" ht="22.8" customHeight="1">
      <c r="A248" s="12"/>
      <c r="B248" s="196"/>
      <c r="C248" s="197"/>
      <c r="D248" s="198" t="s">
        <v>77</v>
      </c>
      <c r="E248" s="210" t="s">
        <v>348</v>
      </c>
      <c r="F248" s="210" t="s">
        <v>349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SUM(P249:P252)</f>
        <v>0</v>
      </c>
      <c r="Q248" s="204"/>
      <c r="R248" s="205">
        <f>SUM(R249:R252)</f>
        <v>0</v>
      </c>
      <c r="S248" s="204"/>
      <c r="T248" s="206">
        <f>SUM(T249:T252)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7" t="s">
        <v>83</v>
      </c>
      <c r="AT248" s="208" t="s">
        <v>77</v>
      </c>
      <c r="AU248" s="208" t="s">
        <v>83</v>
      </c>
      <c r="AY248" s="207" t="s">
        <v>121</v>
      </c>
      <c r="BK248" s="209">
        <f>SUM(BK249:BK252)</f>
        <v>0</v>
      </c>
    </row>
    <row r="249" s="2" customFormat="1" ht="33" customHeight="1">
      <c r="A249" s="38"/>
      <c r="B249" s="39"/>
      <c r="C249" s="212" t="s">
        <v>350</v>
      </c>
      <c r="D249" s="212" t="s">
        <v>123</v>
      </c>
      <c r="E249" s="213" t="s">
        <v>351</v>
      </c>
      <c r="F249" s="214" t="s">
        <v>352</v>
      </c>
      <c r="G249" s="215" t="s">
        <v>226</v>
      </c>
      <c r="H249" s="216">
        <v>22.085999999999999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43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127</v>
      </c>
      <c r="AT249" s="224" t="s">
        <v>123</v>
      </c>
      <c r="AU249" s="224" t="s">
        <v>85</v>
      </c>
      <c r="AY249" s="17" t="s">
        <v>121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83</v>
      </c>
      <c r="BK249" s="225">
        <f>ROUND(I249*H249,2)</f>
        <v>0</v>
      </c>
      <c r="BL249" s="17" t="s">
        <v>127</v>
      </c>
      <c r="BM249" s="224" t="s">
        <v>353</v>
      </c>
    </row>
    <row r="250" s="2" customFormat="1" ht="44.25" customHeight="1">
      <c r="A250" s="38"/>
      <c r="B250" s="39"/>
      <c r="C250" s="212" t="s">
        <v>234</v>
      </c>
      <c r="D250" s="212" t="s">
        <v>123</v>
      </c>
      <c r="E250" s="213" t="s">
        <v>354</v>
      </c>
      <c r="F250" s="214" t="s">
        <v>355</v>
      </c>
      <c r="G250" s="215" t="s">
        <v>226</v>
      </c>
      <c r="H250" s="216">
        <v>397.548</v>
      </c>
      <c r="I250" s="217"/>
      <c r="J250" s="218">
        <f>ROUND(I250*H250,2)</f>
        <v>0</v>
      </c>
      <c r="K250" s="219"/>
      <c r="L250" s="44"/>
      <c r="M250" s="220" t="s">
        <v>1</v>
      </c>
      <c r="N250" s="221" t="s">
        <v>43</v>
      </c>
      <c r="O250" s="91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4" t="s">
        <v>127</v>
      </c>
      <c r="AT250" s="224" t="s">
        <v>123</v>
      </c>
      <c r="AU250" s="224" t="s">
        <v>85</v>
      </c>
      <c r="AY250" s="17" t="s">
        <v>121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83</v>
      </c>
      <c r="BK250" s="225">
        <f>ROUND(I250*H250,2)</f>
        <v>0</v>
      </c>
      <c r="BL250" s="17" t="s">
        <v>127</v>
      </c>
      <c r="BM250" s="224" t="s">
        <v>356</v>
      </c>
    </row>
    <row r="251" s="13" customFormat="1">
      <c r="A251" s="13"/>
      <c r="B251" s="231"/>
      <c r="C251" s="232"/>
      <c r="D251" s="226" t="s">
        <v>136</v>
      </c>
      <c r="E251" s="233" t="s">
        <v>1</v>
      </c>
      <c r="F251" s="234" t="s">
        <v>357</v>
      </c>
      <c r="G251" s="232"/>
      <c r="H251" s="235">
        <v>397.548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136</v>
      </c>
      <c r="AU251" s="241" t="s">
        <v>85</v>
      </c>
      <c r="AV251" s="13" t="s">
        <v>85</v>
      </c>
      <c r="AW251" s="13" t="s">
        <v>34</v>
      </c>
      <c r="AX251" s="13" t="s">
        <v>83</v>
      </c>
      <c r="AY251" s="241" t="s">
        <v>121</v>
      </c>
    </row>
    <row r="252" s="2" customFormat="1" ht="44.25" customHeight="1">
      <c r="A252" s="38"/>
      <c r="B252" s="39"/>
      <c r="C252" s="212" t="s">
        <v>358</v>
      </c>
      <c r="D252" s="212" t="s">
        <v>123</v>
      </c>
      <c r="E252" s="213" t="s">
        <v>359</v>
      </c>
      <c r="F252" s="214" t="s">
        <v>360</v>
      </c>
      <c r="G252" s="215" t="s">
        <v>226</v>
      </c>
      <c r="H252" s="216">
        <v>22.085999999999999</v>
      </c>
      <c r="I252" s="217"/>
      <c r="J252" s="218">
        <f>ROUND(I252*H252,2)</f>
        <v>0</v>
      </c>
      <c r="K252" s="219"/>
      <c r="L252" s="44"/>
      <c r="M252" s="220" t="s">
        <v>1</v>
      </c>
      <c r="N252" s="221" t="s">
        <v>43</v>
      </c>
      <c r="O252" s="91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4" t="s">
        <v>127</v>
      </c>
      <c r="AT252" s="224" t="s">
        <v>123</v>
      </c>
      <c r="AU252" s="224" t="s">
        <v>85</v>
      </c>
      <c r="AY252" s="17" t="s">
        <v>121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83</v>
      </c>
      <c r="BK252" s="225">
        <f>ROUND(I252*H252,2)</f>
        <v>0</v>
      </c>
      <c r="BL252" s="17" t="s">
        <v>127</v>
      </c>
      <c r="BM252" s="224" t="s">
        <v>361</v>
      </c>
    </row>
    <row r="253" s="12" customFormat="1" ht="22.8" customHeight="1">
      <c r="A253" s="12"/>
      <c r="B253" s="196"/>
      <c r="C253" s="197"/>
      <c r="D253" s="198" t="s">
        <v>77</v>
      </c>
      <c r="E253" s="210" t="s">
        <v>362</v>
      </c>
      <c r="F253" s="210" t="s">
        <v>363</v>
      </c>
      <c r="G253" s="197"/>
      <c r="H253" s="197"/>
      <c r="I253" s="200"/>
      <c r="J253" s="211">
        <f>BK253</f>
        <v>0</v>
      </c>
      <c r="K253" s="197"/>
      <c r="L253" s="202"/>
      <c r="M253" s="203"/>
      <c r="N253" s="204"/>
      <c r="O253" s="204"/>
      <c r="P253" s="205">
        <f>P254</f>
        <v>0</v>
      </c>
      <c r="Q253" s="204"/>
      <c r="R253" s="205">
        <f>R254</f>
        <v>0</v>
      </c>
      <c r="S253" s="204"/>
      <c r="T253" s="206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7" t="s">
        <v>83</v>
      </c>
      <c r="AT253" s="208" t="s">
        <v>77</v>
      </c>
      <c r="AU253" s="208" t="s">
        <v>83</v>
      </c>
      <c r="AY253" s="207" t="s">
        <v>121</v>
      </c>
      <c r="BK253" s="209">
        <f>BK254</f>
        <v>0</v>
      </c>
    </row>
    <row r="254" s="2" customFormat="1" ht="24.15" customHeight="1">
      <c r="A254" s="38"/>
      <c r="B254" s="39"/>
      <c r="C254" s="212" t="s">
        <v>364</v>
      </c>
      <c r="D254" s="212" t="s">
        <v>123</v>
      </c>
      <c r="E254" s="213" t="s">
        <v>365</v>
      </c>
      <c r="F254" s="214" t="s">
        <v>366</v>
      </c>
      <c r="G254" s="215" t="s">
        <v>226</v>
      </c>
      <c r="H254" s="216">
        <v>107.26000000000001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43</v>
      </c>
      <c r="O254" s="91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127</v>
      </c>
      <c r="AT254" s="224" t="s">
        <v>123</v>
      </c>
      <c r="AU254" s="224" t="s">
        <v>85</v>
      </c>
      <c r="AY254" s="17" t="s">
        <v>121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83</v>
      </c>
      <c r="BK254" s="225">
        <f>ROUND(I254*H254,2)</f>
        <v>0</v>
      </c>
      <c r="BL254" s="17" t="s">
        <v>127</v>
      </c>
      <c r="BM254" s="224" t="s">
        <v>367</v>
      </c>
    </row>
    <row r="255" s="12" customFormat="1" ht="25.92" customHeight="1">
      <c r="A255" s="12"/>
      <c r="B255" s="196"/>
      <c r="C255" s="197"/>
      <c r="D255" s="198" t="s">
        <v>77</v>
      </c>
      <c r="E255" s="199" t="s">
        <v>368</v>
      </c>
      <c r="F255" s="199" t="s">
        <v>369</v>
      </c>
      <c r="G255" s="197"/>
      <c r="H255" s="197"/>
      <c r="I255" s="200"/>
      <c r="J255" s="201">
        <f>BK255</f>
        <v>0</v>
      </c>
      <c r="K255" s="197"/>
      <c r="L255" s="202"/>
      <c r="M255" s="203"/>
      <c r="N255" s="204"/>
      <c r="O255" s="204"/>
      <c r="P255" s="205">
        <f>SUM(P256:P260)</f>
        <v>0</v>
      </c>
      <c r="Q255" s="204"/>
      <c r="R255" s="205">
        <f>SUM(R256:R260)</f>
        <v>0</v>
      </c>
      <c r="S255" s="204"/>
      <c r="T255" s="206">
        <f>SUM(T256:T260)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7" t="s">
        <v>127</v>
      </c>
      <c r="AT255" s="208" t="s">
        <v>77</v>
      </c>
      <c r="AU255" s="208" t="s">
        <v>78</v>
      </c>
      <c r="AY255" s="207" t="s">
        <v>121</v>
      </c>
      <c r="BK255" s="209">
        <f>SUM(BK256:BK260)</f>
        <v>0</v>
      </c>
    </row>
    <row r="256" s="2" customFormat="1" ht="37.8" customHeight="1">
      <c r="A256" s="38"/>
      <c r="B256" s="39"/>
      <c r="C256" s="212" t="s">
        <v>370</v>
      </c>
      <c r="D256" s="212" t="s">
        <v>123</v>
      </c>
      <c r="E256" s="213" t="s">
        <v>371</v>
      </c>
      <c r="F256" s="214" t="s">
        <v>372</v>
      </c>
      <c r="G256" s="215" t="s">
        <v>373</v>
      </c>
      <c r="H256" s="216">
        <v>1</v>
      </c>
      <c r="I256" s="217"/>
      <c r="J256" s="218">
        <f>ROUND(I256*H256,2)</f>
        <v>0</v>
      </c>
      <c r="K256" s="219"/>
      <c r="L256" s="44"/>
      <c r="M256" s="220" t="s">
        <v>1</v>
      </c>
      <c r="N256" s="221" t="s">
        <v>43</v>
      </c>
      <c r="O256" s="91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4" t="s">
        <v>374</v>
      </c>
      <c r="AT256" s="224" t="s">
        <v>123</v>
      </c>
      <c r="AU256" s="224" t="s">
        <v>83</v>
      </c>
      <c r="AY256" s="17" t="s">
        <v>121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83</v>
      </c>
      <c r="BK256" s="225">
        <f>ROUND(I256*H256,2)</f>
        <v>0</v>
      </c>
      <c r="BL256" s="17" t="s">
        <v>374</v>
      </c>
      <c r="BM256" s="224" t="s">
        <v>375</v>
      </c>
    </row>
    <row r="257" s="2" customFormat="1" ht="21.75" customHeight="1">
      <c r="A257" s="38"/>
      <c r="B257" s="39"/>
      <c r="C257" s="212" t="s">
        <v>376</v>
      </c>
      <c r="D257" s="212" t="s">
        <v>123</v>
      </c>
      <c r="E257" s="213" t="s">
        <v>377</v>
      </c>
      <c r="F257" s="214" t="s">
        <v>378</v>
      </c>
      <c r="G257" s="215" t="s">
        <v>373</v>
      </c>
      <c r="H257" s="216">
        <v>1</v>
      </c>
      <c r="I257" s="217"/>
      <c r="J257" s="218">
        <f>ROUND(I257*H257,2)</f>
        <v>0</v>
      </c>
      <c r="K257" s="219"/>
      <c r="L257" s="44"/>
      <c r="M257" s="220" t="s">
        <v>1</v>
      </c>
      <c r="N257" s="221" t="s">
        <v>43</v>
      </c>
      <c r="O257" s="91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4" t="s">
        <v>374</v>
      </c>
      <c r="AT257" s="224" t="s">
        <v>123</v>
      </c>
      <c r="AU257" s="224" t="s">
        <v>83</v>
      </c>
      <c r="AY257" s="17" t="s">
        <v>121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83</v>
      </c>
      <c r="BK257" s="225">
        <f>ROUND(I257*H257,2)</f>
        <v>0</v>
      </c>
      <c r="BL257" s="17" t="s">
        <v>374</v>
      </c>
      <c r="BM257" s="224" t="s">
        <v>379</v>
      </c>
    </row>
    <row r="258" s="2" customFormat="1" ht="24.15" customHeight="1">
      <c r="A258" s="38"/>
      <c r="B258" s="39"/>
      <c r="C258" s="212" t="s">
        <v>380</v>
      </c>
      <c r="D258" s="212" t="s">
        <v>123</v>
      </c>
      <c r="E258" s="213" t="s">
        <v>381</v>
      </c>
      <c r="F258" s="214" t="s">
        <v>382</v>
      </c>
      <c r="G258" s="215" t="s">
        <v>373</v>
      </c>
      <c r="H258" s="216">
        <v>1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43</v>
      </c>
      <c r="O258" s="91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374</v>
      </c>
      <c r="AT258" s="224" t="s">
        <v>123</v>
      </c>
      <c r="AU258" s="224" t="s">
        <v>83</v>
      </c>
      <c r="AY258" s="17" t="s">
        <v>121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83</v>
      </c>
      <c r="BK258" s="225">
        <f>ROUND(I258*H258,2)</f>
        <v>0</v>
      </c>
      <c r="BL258" s="17" t="s">
        <v>374</v>
      </c>
      <c r="BM258" s="224" t="s">
        <v>383</v>
      </c>
    </row>
    <row r="259" s="2" customFormat="1" ht="37.8" customHeight="1">
      <c r="A259" s="38"/>
      <c r="B259" s="39"/>
      <c r="C259" s="212" t="s">
        <v>384</v>
      </c>
      <c r="D259" s="212" t="s">
        <v>123</v>
      </c>
      <c r="E259" s="213" t="s">
        <v>385</v>
      </c>
      <c r="F259" s="214" t="s">
        <v>386</v>
      </c>
      <c r="G259" s="215" t="s">
        <v>373</v>
      </c>
      <c r="H259" s="216">
        <v>1</v>
      </c>
      <c r="I259" s="217"/>
      <c r="J259" s="218">
        <f>ROUND(I259*H259,2)</f>
        <v>0</v>
      </c>
      <c r="K259" s="219"/>
      <c r="L259" s="44"/>
      <c r="M259" s="220" t="s">
        <v>1</v>
      </c>
      <c r="N259" s="221" t="s">
        <v>43</v>
      </c>
      <c r="O259" s="91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374</v>
      </c>
      <c r="AT259" s="224" t="s">
        <v>123</v>
      </c>
      <c r="AU259" s="224" t="s">
        <v>83</v>
      </c>
      <c r="AY259" s="17" t="s">
        <v>121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83</v>
      </c>
      <c r="BK259" s="225">
        <f>ROUND(I259*H259,2)</f>
        <v>0</v>
      </c>
      <c r="BL259" s="17" t="s">
        <v>374</v>
      </c>
      <c r="BM259" s="224" t="s">
        <v>387</v>
      </c>
    </row>
    <row r="260" s="2" customFormat="1" ht="33" customHeight="1">
      <c r="A260" s="38"/>
      <c r="B260" s="39"/>
      <c r="C260" s="212" t="s">
        <v>388</v>
      </c>
      <c r="D260" s="212" t="s">
        <v>123</v>
      </c>
      <c r="E260" s="213" t="s">
        <v>389</v>
      </c>
      <c r="F260" s="214" t="s">
        <v>390</v>
      </c>
      <c r="G260" s="215" t="s">
        <v>373</v>
      </c>
      <c r="H260" s="216">
        <v>1</v>
      </c>
      <c r="I260" s="217"/>
      <c r="J260" s="218">
        <f>ROUND(I260*H260,2)</f>
        <v>0</v>
      </c>
      <c r="K260" s="219"/>
      <c r="L260" s="44"/>
      <c r="M260" s="220" t="s">
        <v>1</v>
      </c>
      <c r="N260" s="221" t="s">
        <v>43</v>
      </c>
      <c r="O260" s="91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4" t="s">
        <v>374</v>
      </c>
      <c r="AT260" s="224" t="s">
        <v>123</v>
      </c>
      <c r="AU260" s="224" t="s">
        <v>83</v>
      </c>
      <c r="AY260" s="17" t="s">
        <v>121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7" t="s">
        <v>83</v>
      </c>
      <c r="BK260" s="225">
        <f>ROUND(I260*H260,2)</f>
        <v>0</v>
      </c>
      <c r="BL260" s="17" t="s">
        <v>374</v>
      </c>
      <c r="BM260" s="224" t="s">
        <v>391</v>
      </c>
    </row>
    <row r="261" s="12" customFormat="1" ht="25.92" customHeight="1">
      <c r="A261" s="12"/>
      <c r="B261" s="196"/>
      <c r="C261" s="197"/>
      <c r="D261" s="198" t="s">
        <v>77</v>
      </c>
      <c r="E261" s="199" t="s">
        <v>392</v>
      </c>
      <c r="F261" s="199" t="s">
        <v>393</v>
      </c>
      <c r="G261" s="197"/>
      <c r="H261" s="197"/>
      <c r="I261" s="200"/>
      <c r="J261" s="201">
        <f>BK261</f>
        <v>0</v>
      </c>
      <c r="K261" s="197"/>
      <c r="L261" s="202"/>
      <c r="M261" s="203"/>
      <c r="N261" s="204"/>
      <c r="O261" s="204"/>
      <c r="P261" s="205">
        <f>P262+P264</f>
        <v>0</v>
      </c>
      <c r="Q261" s="204"/>
      <c r="R261" s="205">
        <f>R262+R264</f>
        <v>0</v>
      </c>
      <c r="S261" s="204"/>
      <c r="T261" s="206">
        <f>T262+T264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7" t="s">
        <v>146</v>
      </c>
      <c r="AT261" s="208" t="s">
        <v>77</v>
      </c>
      <c r="AU261" s="208" t="s">
        <v>78</v>
      </c>
      <c r="AY261" s="207" t="s">
        <v>121</v>
      </c>
      <c r="BK261" s="209">
        <f>BK262+BK264</f>
        <v>0</v>
      </c>
    </row>
    <row r="262" s="12" customFormat="1" ht="22.8" customHeight="1">
      <c r="A262" s="12"/>
      <c r="B262" s="196"/>
      <c r="C262" s="197"/>
      <c r="D262" s="198" t="s">
        <v>77</v>
      </c>
      <c r="E262" s="210" t="s">
        <v>394</v>
      </c>
      <c r="F262" s="210" t="s">
        <v>395</v>
      </c>
      <c r="G262" s="197"/>
      <c r="H262" s="197"/>
      <c r="I262" s="200"/>
      <c r="J262" s="211">
        <f>BK262</f>
        <v>0</v>
      </c>
      <c r="K262" s="197"/>
      <c r="L262" s="202"/>
      <c r="M262" s="203"/>
      <c r="N262" s="204"/>
      <c r="O262" s="204"/>
      <c r="P262" s="205">
        <f>P263</f>
        <v>0</v>
      </c>
      <c r="Q262" s="204"/>
      <c r="R262" s="205">
        <f>R263</f>
        <v>0</v>
      </c>
      <c r="S262" s="204"/>
      <c r="T262" s="206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7" t="s">
        <v>146</v>
      </c>
      <c r="AT262" s="208" t="s">
        <v>77</v>
      </c>
      <c r="AU262" s="208" t="s">
        <v>83</v>
      </c>
      <c r="AY262" s="207" t="s">
        <v>121</v>
      </c>
      <c r="BK262" s="209">
        <f>BK263</f>
        <v>0</v>
      </c>
    </row>
    <row r="263" s="2" customFormat="1" ht="16.5" customHeight="1">
      <c r="A263" s="38"/>
      <c r="B263" s="39"/>
      <c r="C263" s="212" t="s">
        <v>396</v>
      </c>
      <c r="D263" s="212" t="s">
        <v>123</v>
      </c>
      <c r="E263" s="213" t="s">
        <v>397</v>
      </c>
      <c r="F263" s="214" t="s">
        <v>398</v>
      </c>
      <c r="G263" s="215" t="s">
        <v>175</v>
      </c>
      <c r="H263" s="216">
        <v>1</v>
      </c>
      <c r="I263" s="217"/>
      <c r="J263" s="218">
        <f>ROUND(I263*H263,2)</f>
        <v>0</v>
      </c>
      <c r="K263" s="219"/>
      <c r="L263" s="44"/>
      <c r="M263" s="220" t="s">
        <v>1</v>
      </c>
      <c r="N263" s="221" t="s">
        <v>43</v>
      </c>
      <c r="O263" s="91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399</v>
      </c>
      <c r="AT263" s="224" t="s">
        <v>123</v>
      </c>
      <c r="AU263" s="224" t="s">
        <v>85</v>
      </c>
      <c r="AY263" s="17" t="s">
        <v>121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83</v>
      </c>
      <c r="BK263" s="225">
        <f>ROUND(I263*H263,2)</f>
        <v>0</v>
      </c>
      <c r="BL263" s="17" t="s">
        <v>399</v>
      </c>
      <c r="BM263" s="224" t="s">
        <v>400</v>
      </c>
    </row>
    <row r="264" s="12" customFormat="1" ht="22.8" customHeight="1">
      <c r="A264" s="12"/>
      <c r="B264" s="196"/>
      <c r="C264" s="197"/>
      <c r="D264" s="198" t="s">
        <v>77</v>
      </c>
      <c r="E264" s="210" t="s">
        <v>401</v>
      </c>
      <c r="F264" s="210" t="s">
        <v>402</v>
      </c>
      <c r="G264" s="197"/>
      <c r="H264" s="197"/>
      <c r="I264" s="200"/>
      <c r="J264" s="211">
        <f>BK264</f>
        <v>0</v>
      </c>
      <c r="K264" s="197"/>
      <c r="L264" s="202"/>
      <c r="M264" s="203"/>
      <c r="N264" s="204"/>
      <c r="O264" s="204"/>
      <c r="P264" s="205">
        <f>SUM(P265:P266)</f>
        <v>0</v>
      </c>
      <c r="Q264" s="204"/>
      <c r="R264" s="205">
        <f>SUM(R265:R266)</f>
        <v>0</v>
      </c>
      <c r="S264" s="204"/>
      <c r="T264" s="206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7" t="s">
        <v>146</v>
      </c>
      <c r="AT264" s="208" t="s">
        <v>77</v>
      </c>
      <c r="AU264" s="208" t="s">
        <v>83</v>
      </c>
      <c r="AY264" s="207" t="s">
        <v>121</v>
      </c>
      <c r="BK264" s="209">
        <f>SUM(BK265:BK266)</f>
        <v>0</v>
      </c>
    </row>
    <row r="265" s="2" customFormat="1" ht="16.5" customHeight="1">
      <c r="A265" s="38"/>
      <c r="B265" s="39"/>
      <c r="C265" s="212" t="s">
        <v>403</v>
      </c>
      <c r="D265" s="212" t="s">
        <v>123</v>
      </c>
      <c r="E265" s="213" t="s">
        <v>404</v>
      </c>
      <c r="F265" s="214" t="s">
        <v>402</v>
      </c>
      <c r="G265" s="215" t="s">
        <v>373</v>
      </c>
      <c r="H265" s="216">
        <v>1</v>
      </c>
      <c r="I265" s="217"/>
      <c r="J265" s="218">
        <f>ROUND(I265*H265,2)</f>
        <v>0</v>
      </c>
      <c r="K265" s="219"/>
      <c r="L265" s="44"/>
      <c r="M265" s="220" t="s">
        <v>1</v>
      </c>
      <c r="N265" s="221" t="s">
        <v>43</v>
      </c>
      <c r="O265" s="91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4" t="s">
        <v>399</v>
      </c>
      <c r="AT265" s="224" t="s">
        <v>123</v>
      </c>
      <c r="AU265" s="224" t="s">
        <v>85</v>
      </c>
      <c r="AY265" s="17" t="s">
        <v>121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83</v>
      </c>
      <c r="BK265" s="225">
        <f>ROUND(I265*H265,2)</f>
        <v>0</v>
      </c>
      <c r="BL265" s="17" t="s">
        <v>399</v>
      </c>
      <c r="BM265" s="224" t="s">
        <v>405</v>
      </c>
    </row>
    <row r="266" s="2" customFormat="1">
      <c r="A266" s="38"/>
      <c r="B266" s="39"/>
      <c r="C266" s="40"/>
      <c r="D266" s="226" t="s">
        <v>129</v>
      </c>
      <c r="E266" s="40"/>
      <c r="F266" s="227" t="s">
        <v>406</v>
      </c>
      <c r="G266" s="40"/>
      <c r="H266" s="40"/>
      <c r="I266" s="228"/>
      <c r="J266" s="40"/>
      <c r="K266" s="40"/>
      <c r="L266" s="44"/>
      <c r="M266" s="274"/>
      <c r="N266" s="275"/>
      <c r="O266" s="276"/>
      <c r="P266" s="276"/>
      <c r="Q266" s="276"/>
      <c r="R266" s="276"/>
      <c r="S266" s="276"/>
      <c r="T266" s="277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129</v>
      </c>
      <c r="AU266" s="17" t="s">
        <v>85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EWee+hb5k3jQGBOlN9+L3vd4/czIkT1Kh3kCPNxDo0fwApCOGpuPlyVrcZvmteqCCs5fH8UnbjOKpbSaOCdNBw==" hashValue="rK8EehxHGcQKs8lxL+OZUVK2c36enX1UaO4rYuvyf2N19ApjgdzyaqTwadUjc1jmqU5cuxJexZ1XTwn6+MSc4Q==" algorithmName="SHA-512" password="CC35"/>
  <autoFilter ref="C125:K266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2022-02-16T08:44:32Z</dcterms:created>
  <dcterms:modified xsi:type="dcterms:W3CDTF">2022-02-16T08:44:34Z</dcterms:modified>
</cp:coreProperties>
</file>